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Schwimmkoordinator\Documents\Schwimmkoordinator (N)\FA\FA Oktober 24\"/>
    </mc:Choice>
  </mc:AlternateContent>
  <xr:revisionPtr revIDLastSave="0" documentId="8_{B60779AD-D7B1-4D33-8177-0C2922D87D82}" xr6:coauthVersionLast="47" xr6:coauthVersionMax="47" xr10:uidLastSave="{00000000-0000-0000-0000-000000000000}"/>
  <bookViews>
    <workbookView xWindow="25490" yWindow="-110" windowWidth="25820" windowHeight="13900" firstSheet="3" activeTab="9" xr2:uid="{00000000-000D-0000-FFFF-FFFF00000000}"/>
  </bookViews>
  <sheets>
    <sheet name="Hinweise" sheetId="52" r:id="rId1"/>
    <sheet name="AK 10 weiblich" sheetId="47" r:id="rId2"/>
    <sheet name="AK 10 männlich" sheetId="48" r:id="rId3"/>
    <sheet name="AK 11 weiblich" sheetId="45" r:id="rId4"/>
    <sheet name="AK 11 männlich" sheetId="49" r:id="rId5"/>
    <sheet name="AK 12 weiblich" sheetId="43" r:id="rId6"/>
    <sheet name="AK 12 männlich" sheetId="50" r:id="rId7"/>
    <sheet name="AK 13 weiblich" sheetId="46" r:id="rId8"/>
    <sheet name="AK 13 männlich" sheetId="51" r:id="rId9"/>
    <sheet name="AK 14 und älter" sheetId="53" r:id="rId10"/>
    <sheet name="DB-Rud" sheetId="36" state="hidden" r:id="rId11"/>
  </sheets>
  <definedNames>
    <definedName name="_xlnm.Print_Area" localSheetId="2">'AK 10 männlich'!$A$1:$AA$52</definedName>
    <definedName name="_xlnm.Print_Area" localSheetId="1">'AK 10 weiblich'!$A$1:$AA$52</definedName>
    <definedName name="_xlnm.Print_Area" localSheetId="4">'AK 11 männlich'!$A$1:$AK$52</definedName>
    <definedName name="_xlnm.Print_Area" localSheetId="3">'AK 11 weiblich'!$A$1:$AK$52</definedName>
    <definedName name="_xlnm.Print_Area" localSheetId="5">'AK 12 weiblich'!$A$1:$AK$52</definedName>
    <definedName name="_xlnm.Print_Area" localSheetId="8">'AK 13 männlich'!$A$1:$AO$52</definedName>
    <definedName name="_xlnm.Print_Area" localSheetId="7">'AK 13 weiblich'!$A$1:$AO$52</definedName>
    <definedName name="_xlnm.Print_Area" localSheetId="9">'AK 14 und älter'!$A$1:$V$32</definedName>
    <definedName name="Null" localSheetId="2">#REF!</definedName>
    <definedName name="Null" localSheetId="1">#REF!</definedName>
    <definedName name="Null" localSheetId="4">#REF!</definedName>
    <definedName name="Null" localSheetId="3">#REF!</definedName>
    <definedName name="Null" localSheetId="6">#REF!</definedName>
    <definedName name="Null" localSheetId="5">#REF!</definedName>
    <definedName name="Null" localSheetId="8">#REF!</definedName>
    <definedName name="Null" localSheetId="7">#REF!</definedName>
    <definedName name="Null" localSheetId="10">#REF!</definedName>
    <definedName name="Null">#REF!</definedName>
    <definedName name="Wert_P1" localSheetId="2">#REF!</definedName>
    <definedName name="Wert_P1" localSheetId="1">#REF!</definedName>
    <definedName name="Wert_P1" localSheetId="4">#REF!</definedName>
    <definedName name="Wert_P1" localSheetId="3">#REF!</definedName>
    <definedName name="Wert_P1" localSheetId="6">#REF!</definedName>
    <definedName name="Wert_P1" localSheetId="5">#REF!</definedName>
    <definedName name="Wert_P1" localSheetId="8">#REF!</definedName>
    <definedName name="Wert_P1" localSheetId="7">#REF!</definedName>
    <definedName name="Wert_P1" localSheetId="10">#REF!</definedName>
    <definedName name="Wert_P1">#REF!</definedName>
    <definedName name="Wert_P20" localSheetId="2">#REF!</definedName>
    <definedName name="Wert_P20" localSheetId="1">#REF!</definedName>
    <definedName name="Wert_P20" localSheetId="4">#REF!</definedName>
    <definedName name="Wert_P20" localSheetId="3">#REF!</definedName>
    <definedName name="Wert_P20" localSheetId="6">#REF!</definedName>
    <definedName name="Wert_P20" localSheetId="5">#REF!</definedName>
    <definedName name="Wert_P20" localSheetId="8">#REF!</definedName>
    <definedName name="Wert_P20" localSheetId="7">#REF!</definedName>
    <definedName name="Wert_P20" localSheetId="10">#REF!</definedName>
    <definedName name="Wert_P20">#REF!</definedName>
    <definedName name="WertZumInterpolieren" localSheetId="2">#REF!</definedName>
    <definedName name="WertZumInterpolieren" localSheetId="1">#REF!</definedName>
    <definedName name="WertZumInterpolieren" localSheetId="4">#REF!</definedName>
    <definedName name="WertZumInterpolieren" localSheetId="3">#REF!</definedName>
    <definedName name="WertZumInterpolieren" localSheetId="6">#REF!</definedName>
    <definedName name="WertZumInterpolieren" localSheetId="5">#REF!</definedName>
    <definedName name="WertZumInterpolieren" localSheetId="8">#REF!</definedName>
    <definedName name="WertZumInterpolieren" localSheetId="7">#REF!</definedName>
    <definedName name="WertZumInterpolieren" localSheetId="10">#REF!</definedName>
    <definedName name="WertZumInterpolieren">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2" i="51" l="1"/>
  <c r="Z52" i="51"/>
  <c r="W50" i="51"/>
  <c r="X52" i="51"/>
  <c r="W52" i="51"/>
  <c r="Y48" i="51"/>
  <c r="Z48" i="51"/>
  <c r="W46" i="51"/>
  <c r="X48" i="51"/>
  <c r="W48" i="51"/>
  <c r="Y44" i="51"/>
  <c r="Z44" i="51"/>
  <c r="W42" i="51"/>
  <c r="X44" i="51"/>
  <c r="W44" i="51"/>
  <c r="Z40" i="51"/>
  <c r="W38" i="51"/>
  <c r="Y40" i="51"/>
  <c r="X40" i="51"/>
  <c r="W40" i="51"/>
  <c r="Y36" i="51"/>
  <c r="Z36" i="51"/>
  <c r="W34" i="51"/>
  <c r="X36" i="51"/>
  <c r="W36" i="51"/>
  <c r="Y32" i="51"/>
  <c r="Z32" i="51"/>
  <c r="W30" i="51"/>
  <c r="X32" i="51"/>
  <c r="W32" i="51"/>
  <c r="Y28" i="51"/>
  <c r="Z28" i="51"/>
  <c r="W26" i="51"/>
  <c r="X28" i="51"/>
  <c r="W28" i="51"/>
  <c r="Z24" i="51"/>
  <c r="Y24" i="51"/>
  <c r="X24" i="51"/>
  <c r="W24" i="51"/>
  <c r="W22" i="51"/>
  <c r="Y20" i="51"/>
  <c r="Z20" i="51"/>
  <c r="W18" i="51"/>
  <c r="X20" i="51"/>
  <c r="W20" i="51"/>
  <c r="Y16" i="51"/>
  <c r="Z16" i="51"/>
  <c r="W14" i="51"/>
  <c r="X16" i="51"/>
  <c r="W16" i="51"/>
  <c r="Y12" i="51"/>
  <c r="Z12" i="51"/>
  <c r="W10" i="51"/>
  <c r="X12" i="51"/>
  <c r="W12" i="51"/>
  <c r="W6" i="51"/>
  <c r="W50" i="46"/>
  <c r="W46" i="46"/>
  <c r="W42" i="46"/>
  <c r="W38" i="46"/>
  <c r="W34" i="46"/>
  <c r="W30" i="46"/>
  <c r="W26" i="46"/>
  <c r="W22" i="46"/>
  <c r="W18" i="46"/>
  <c r="W14" i="46"/>
  <c r="W10" i="46"/>
  <c r="W6" i="46"/>
  <c r="AC52" i="45"/>
  <c r="AD52" i="45"/>
  <c r="AB50" i="45"/>
  <c r="AB52" i="45"/>
  <c r="AC48" i="45"/>
  <c r="AD48" i="45"/>
  <c r="AB46" i="45"/>
  <c r="AB48" i="45"/>
  <c r="AC44" i="45"/>
  <c r="AC40" i="45"/>
  <c r="AD40" i="45"/>
  <c r="AB38" i="45"/>
  <c r="AB40" i="45"/>
  <c r="AC36" i="45"/>
  <c r="AD36" i="45"/>
  <c r="AB34" i="45"/>
  <c r="AB36" i="45"/>
  <c r="AC32" i="45"/>
  <c r="AD32" i="45"/>
  <c r="AB30" i="45"/>
  <c r="AB32" i="45"/>
  <c r="AC28" i="45"/>
  <c r="AD28" i="45"/>
  <c r="AB26" i="45"/>
  <c r="AB28" i="45"/>
  <c r="AC24" i="45"/>
  <c r="AD24" i="45"/>
  <c r="AB22" i="45"/>
  <c r="AB24" i="45"/>
  <c r="AC20" i="45"/>
  <c r="AD20" i="45"/>
  <c r="AB18" i="45"/>
  <c r="AB20" i="45"/>
  <c r="AC16" i="45"/>
  <c r="AD16" i="45"/>
  <c r="AB14" i="45"/>
  <c r="AB16" i="45"/>
  <c r="AC12" i="45"/>
  <c r="AD12" i="45"/>
  <c r="AB10" i="45"/>
  <c r="AB12" i="45"/>
  <c r="AB8" i="45"/>
  <c r="AC52" i="49"/>
  <c r="AC48" i="49"/>
  <c r="AD48" i="49"/>
  <c r="AB46" i="49"/>
  <c r="AB48" i="49"/>
  <c r="AC44" i="49"/>
  <c r="AD44" i="49"/>
  <c r="AB42" i="49"/>
  <c r="AB44" i="49"/>
  <c r="AC40" i="49"/>
  <c r="AD40" i="49"/>
  <c r="AB38" i="49"/>
  <c r="AB40" i="49"/>
  <c r="AC36" i="49"/>
  <c r="AD36" i="49"/>
  <c r="AB34" i="49"/>
  <c r="AB36" i="49"/>
  <c r="AC32" i="49"/>
  <c r="AD32" i="49"/>
  <c r="AB30" i="49"/>
  <c r="AB32" i="49"/>
  <c r="AC28" i="49"/>
  <c r="AD28" i="49"/>
  <c r="AB26" i="49"/>
  <c r="AB28" i="49"/>
  <c r="AC24" i="49"/>
  <c r="AD24" i="49"/>
  <c r="AB22" i="49"/>
  <c r="AB24" i="49"/>
  <c r="AC20" i="49"/>
  <c r="AD20" i="49"/>
  <c r="AB18" i="49"/>
  <c r="AB20" i="49"/>
  <c r="AC16" i="49"/>
  <c r="AD16" i="49"/>
  <c r="AB14" i="49"/>
  <c r="AB16" i="49"/>
  <c r="AC12" i="49"/>
  <c r="AD12" i="49"/>
  <c r="AB10" i="49"/>
  <c r="AB12" i="49"/>
  <c r="AB8" i="49"/>
  <c r="AC52" i="43"/>
  <c r="AD52" i="43"/>
  <c r="AB50" i="43"/>
  <c r="AB52" i="43"/>
  <c r="AC48" i="43"/>
  <c r="AD48" i="43"/>
  <c r="AB46" i="43"/>
  <c r="AB48" i="43"/>
  <c r="AC44" i="43"/>
  <c r="AD44" i="43"/>
  <c r="AB42" i="43"/>
  <c r="AB44" i="43"/>
  <c r="AC40" i="43"/>
  <c r="AD40" i="43"/>
  <c r="AB38" i="43"/>
  <c r="AB40" i="43"/>
  <c r="AC36" i="43"/>
  <c r="AD36" i="43"/>
  <c r="AB34" i="43"/>
  <c r="AB36" i="43"/>
  <c r="AC32" i="43"/>
  <c r="AD32" i="43"/>
  <c r="AB30" i="43"/>
  <c r="AB32" i="43"/>
  <c r="AC28" i="43"/>
  <c r="AD28" i="43"/>
  <c r="AB26" i="43"/>
  <c r="AB28" i="43"/>
  <c r="AC24" i="43"/>
  <c r="AD24" i="43"/>
  <c r="AB22" i="43"/>
  <c r="AB24" i="43"/>
  <c r="AC20" i="43"/>
  <c r="AD20" i="43"/>
  <c r="AB18" i="43"/>
  <c r="AB20" i="43"/>
  <c r="AC16" i="43"/>
  <c r="AD16" i="43"/>
  <c r="AB14" i="43"/>
  <c r="AB16" i="43"/>
  <c r="AC12" i="43"/>
  <c r="AD12" i="43"/>
  <c r="AB10" i="43"/>
  <c r="AB12" i="43"/>
  <c r="AD8" i="43"/>
  <c r="AC8" i="43"/>
  <c r="AB8" i="43"/>
  <c r="X4" i="47"/>
  <c r="W4" i="47"/>
  <c r="F4" i="47"/>
  <c r="S48" i="48"/>
  <c r="R48" i="48"/>
  <c r="Q48" i="48"/>
  <c r="P48" i="48"/>
  <c r="O48" i="48"/>
  <c r="N48" i="48"/>
  <c r="M48" i="48"/>
  <c r="L48" i="48"/>
  <c r="K48" i="48"/>
  <c r="J48" i="48"/>
  <c r="I48" i="48"/>
  <c r="H48" i="48"/>
  <c r="G48" i="48"/>
  <c r="F48" i="48"/>
  <c r="E48" i="48"/>
  <c r="D48" i="48"/>
  <c r="C48" i="48"/>
  <c r="X48" i="48"/>
  <c r="U46" i="48"/>
  <c r="S44" i="48"/>
  <c r="R44" i="48"/>
  <c r="Q44" i="48"/>
  <c r="P44" i="48"/>
  <c r="O44" i="48"/>
  <c r="N44" i="48"/>
  <c r="M44" i="48"/>
  <c r="L44" i="48"/>
  <c r="K44" i="48"/>
  <c r="J44" i="48"/>
  <c r="I44" i="48"/>
  <c r="H44" i="48"/>
  <c r="G44" i="48"/>
  <c r="F44" i="48"/>
  <c r="E44" i="48"/>
  <c r="D44" i="48"/>
  <c r="C44" i="48"/>
  <c r="U42" i="48"/>
  <c r="S40" i="48"/>
  <c r="R40" i="48"/>
  <c r="Q40" i="48"/>
  <c r="P40" i="48"/>
  <c r="O40" i="48"/>
  <c r="N40" i="48"/>
  <c r="M40" i="48"/>
  <c r="L40" i="48"/>
  <c r="K40" i="48"/>
  <c r="J40" i="48"/>
  <c r="I40" i="48"/>
  <c r="H40" i="48"/>
  <c r="G40" i="48"/>
  <c r="F40" i="48"/>
  <c r="E40" i="48"/>
  <c r="D40" i="48"/>
  <c r="C40" i="48"/>
  <c r="W40" i="48"/>
  <c r="U38" i="48"/>
  <c r="S36" i="48"/>
  <c r="R36" i="48"/>
  <c r="Q36" i="48"/>
  <c r="P36" i="48"/>
  <c r="O36" i="48"/>
  <c r="N36" i="48"/>
  <c r="M36" i="48"/>
  <c r="L36" i="48"/>
  <c r="K36" i="48"/>
  <c r="J36" i="48"/>
  <c r="I36" i="48"/>
  <c r="H36" i="48"/>
  <c r="G36" i="48"/>
  <c r="F36" i="48"/>
  <c r="E36" i="48"/>
  <c r="D36" i="48"/>
  <c r="C36" i="48"/>
  <c r="U34" i="48"/>
  <c r="S32" i="48"/>
  <c r="R32" i="48"/>
  <c r="Q32" i="48"/>
  <c r="P32" i="48"/>
  <c r="O32" i="48"/>
  <c r="N32" i="48"/>
  <c r="M32" i="48"/>
  <c r="L32" i="48"/>
  <c r="K32" i="48"/>
  <c r="J32" i="48"/>
  <c r="I32" i="48"/>
  <c r="H32" i="48"/>
  <c r="G32" i="48"/>
  <c r="F32" i="48"/>
  <c r="E32" i="48"/>
  <c r="D32" i="48"/>
  <c r="C32" i="48"/>
  <c r="X32" i="48"/>
  <c r="U30" i="48"/>
  <c r="S28" i="48"/>
  <c r="R28" i="48"/>
  <c r="Q28" i="48"/>
  <c r="P28" i="48"/>
  <c r="O28" i="48"/>
  <c r="N28" i="48"/>
  <c r="M28" i="48"/>
  <c r="L28" i="48"/>
  <c r="K28" i="48"/>
  <c r="J28" i="48"/>
  <c r="I28" i="48"/>
  <c r="H28" i="48"/>
  <c r="G28" i="48"/>
  <c r="F28" i="48"/>
  <c r="E28" i="48"/>
  <c r="D28" i="48"/>
  <c r="C28" i="48"/>
  <c r="U26" i="48"/>
  <c r="S24" i="48"/>
  <c r="R24" i="48"/>
  <c r="Q24" i="48"/>
  <c r="P24" i="48"/>
  <c r="O24" i="48"/>
  <c r="N24" i="48"/>
  <c r="M24" i="48"/>
  <c r="L24" i="48"/>
  <c r="K24" i="48"/>
  <c r="J24" i="48"/>
  <c r="I24" i="48"/>
  <c r="H24" i="48"/>
  <c r="G24" i="48"/>
  <c r="F24" i="48"/>
  <c r="E24" i="48"/>
  <c r="D24" i="48"/>
  <c r="C24" i="48"/>
  <c r="W24" i="48"/>
  <c r="U22" i="48"/>
  <c r="S20" i="48"/>
  <c r="R20" i="48"/>
  <c r="Q20" i="48"/>
  <c r="P20" i="48"/>
  <c r="O20" i="48"/>
  <c r="N20" i="48"/>
  <c r="M20" i="48"/>
  <c r="L20" i="48"/>
  <c r="K20" i="48"/>
  <c r="J20" i="48"/>
  <c r="I20" i="48"/>
  <c r="H20" i="48"/>
  <c r="G20" i="48"/>
  <c r="F20" i="48"/>
  <c r="E20" i="48"/>
  <c r="D20" i="48"/>
  <c r="C20" i="48"/>
  <c r="U18" i="48"/>
  <c r="S16" i="48"/>
  <c r="R16" i="48"/>
  <c r="Q16" i="48"/>
  <c r="P16" i="48"/>
  <c r="O16" i="48"/>
  <c r="N16" i="48"/>
  <c r="M16" i="48"/>
  <c r="L16" i="48"/>
  <c r="K16" i="48"/>
  <c r="J16" i="48"/>
  <c r="I16" i="48"/>
  <c r="H16" i="48"/>
  <c r="G16" i="48"/>
  <c r="F16" i="48"/>
  <c r="E16" i="48"/>
  <c r="D16" i="48"/>
  <c r="C16" i="48"/>
  <c r="X16" i="48"/>
  <c r="U14" i="48"/>
  <c r="S12" i="48"/>
  <c r="R12" i="48"/>
  <c r="Q12" i="48"/>
  <c r="P12" i="48"/>
  <c r="O12" i="48"/>
  <c r="N12" i="48"/>
  <c r="M12" i="48"/>
  <c r="L12" i="48"/>
  <c r="K12" i="48"/>
  <c r="J12" i="48"/>
  <c r="I12" i="48"/>
  <c r="H12" i="48"/>
  <c r="G12" i="48"/>
  <c r="F12" i="48"/>
  <c r="E12" i="48"/>
  <c r="D12" i="48"/>
  <c r="C12" i="48"/>
  <c r="U10" i="48"/>
  <c r="S8" i="48"/>
  <c r="R8" i="48"/>
  <c r="Q8" i="48"/>
  <c r="P8" i="48"/>
  <c r="O8" i="48"/>
  <c r="N8" i="48"/>
  <c r="M8" i="48"/>
  <c r="L8" i="48"/>
  <c r="K8" i="48"/>
  <c r="J8" i="48"/>
  <c r="I8" i="48"/>
  <c r="H8" i="48"/>
  <c r="G8" i="48"/>
  <c r="F8" i="48"/>
  <c r="E8" i="48"/>
  <c r="D8" i="48"/>
  <c r="C8" i="48"/>
  <c r="U6" i="48"/>
  <c r="S52" i="47"/>
  <c r="R52" i="47"/>
  <c r="Q52" i="47"/>
  <c r="P52" i="47"/>
  <c r="O52" i="47"/>
  <c r="N52" i="47"/>
  <c r="M52" i="47"/>
  <c r="L52" i="47"/>
  <c r="K52" i="47"/>
  <c r="J52" i="47"/>
  <c r="I52" i="47"/>
  <c r="H52" i="47"/>
  <c r="G52" i="47"/>
  <c r="F52" i="47"/>
  <c r="E52" i="47"/>
  <c r="D52" i="47"/>
  <c r="C52" i="47"/>
  <c r="U50" i="47"/>
  <c r="S48" i="47"/>
  <c r="R48" i="47"/>
  <c r="Q48" i="47"/>
  <c r="P48" i="47"/>
  <c r="O48" i="47"/>
  <c r="N48" i="47"/>
  <c r="M48" i="47"/>
  <c r="L48" i="47"/>
  <c r="K48" i="47"/>
  <c r="J48" i="47"/>
  <c r="I48" i="47"/>
  <c r="H48" i="47"/>
  <c r="G48" i="47"/>
  <c r="F48" i="47"/>
  <c r="E48" i="47"/>
  <c r="D48" i="47"/>
  <c r="C48" i="47"/>
  <c r="U46" i="47"/>
  <c r="S44" i="47"/>
  <c r="R44" i="47"/>
  <c r="Q44" i="47"/>
  <c r="P44" i="47"/>
  <c r="O44" i="47"/>
  <c r="N44" i="47"/>
  <c r="M44" i="47"/>
  <c r="L44" i="47"/>
  <c r="K44" i="47"/>
  <c r="J44" i="47"/>
  <c r="I44" i="47"/>
  <c r="H44" i="47"/>
  <c r="G44" i="47"/>
  <c r="F44" i="47"/>
  <c r="E44" i="47"/>
  <c r="D44" i="47"/>
  <c r="C44" i="47"/>
  <c r="U42" i="47"/>
  <c r="S40" i="47"/>
  <c r="R40" i="47"/>
  <c r="Q40" i="47"/>
  <c r="P40" i="47"/>
  <c r="O40" i="47"/>
  <c r="N40" i="47"/>
  <c r="M40" i="47"/>
  <c r="L40" i="47"/>
  <c r="K40" i="47"/>
  <c r="J40" i="47"/>
  <c r="I40" i="47"/>
  <c r="H40" i="47"/>
  <c r="G40" i="47"/>
  <c r="F40" i="47"/>
  <c r="E40" i="47"/>
  <c r="D40" i="47"/>
  <c r="C40" i="47"/>
  <c r="X40" i="47"/>
  <c r="U38" i="47"/>
  <c r="S36" i="47"/>
  <c r="R36" i="47"/>
  <c r="Q36" i="47"/>
  <c r="P36" i="47"/>
  <c r="O36" i="47"/>
  <c r="N36" i="47"/>
  <c r="M36" i="47"/>
  <c r="L36" i="47"/>
  <c r="K36" i="47"/>
  <c r="J36" i="47"/>
  <c r="I36" i="47"/>
  <c r="H36" i="47"/>
  <c r="G36" i="47"/>
  <c r="F36" i="47"/>
  <c r="E36" i="47"/>
  <c r="D36" i="47"/>
  <c r="C36" i="47"/>
  <c r="U34" i="47"/>
  <c r="S32" i="47"/>
  <c r="R32" i="47"/>
  <c r="Q32" i="47"/>
  <c r="P32" i="47"/>
  <c r="O32" i="47"/>
  <c r="N32" i="47"/>
  <c r="M32" i="47"/>
  <c r="L32" i="47"/>
  <c r="K32" i="47"/>
  <c r="J32" i="47"/>
  <c r="I32" i="47"/>
  <c r="H32" i="47"/>
  <c r="G32" i="47"/>
  <c r="F32" i="47"/>
  <c r="E32" i="47"/>
  <c r="D32" i="47"/>
  <c r="C32" i="47"/>
  <c r="U30" i="47"/>
  <c r="S28" i="47"/>
  <c r="R28" i="47"/>
  <c r="Q28" i="47"/>
  <c r="P28" i="47"/>
  <c r="O28" i="47"/>
  <c r="N28" i="47"/>
  <c r="M28" i="47"/>
  <c r="L28" i="47"/>
  <c r="K28" i="47"/>
  <c r="J28" i="47"/>
  <c r="I28" i="47"/>
  <c r="H28" i="47"/>
  <c r="G28" i="47"/>
  <c r="F28" i="47"/>
  <c r="E28" i="47"/>
  <c r="D28" i="47"/>
  <c r="C28" i="47"/>
  <c r="U26" i="47"/>
  <c r="S24" i="47"/>
  <c r="R24" i="47"/>
  <c r="Q24" i="47"/>
  <c r="P24" i="47"/>
  <c r="O24" i="47"/>
  <c r="N24" i="47"/>
  <c r="M24" i="47"/>
  <c r="L24" i="47"/>
  <c r="K24" i="47"/>
  <c r="J24" i="47"/>
  <c r="I24" i="47"/>
  <c r="H24" i="47"/>
  <c r="G24" i="47"/>
  <c r="F24" i="47"/>
  <c r="E24" i="47"/>
  <c r="D24" i="47"/>
  <c r="C24" i="47"/>
  <c r="U22" i="47"/>
  <c r="S20" i="47"/>
  <c r="R20" i="47"/>
  <c r="Q20" i="47"/>
  <c r="P20" i="47"/>
  <c r="O20" i="47"/>
  <c r="N20" i="47"/>
  <c r="M20" i="47"/>
  <c r="L20" i="47"/>
  <c r="K20" i="47"/>
  <c r="J20" i="47"/>
  <c r="I20" i="47"/>
  <c r="H20" i="47"/>
  <c r="G20" i="47"/>
  <c r="F20" i="47"/>
  <c r="E20" i="47"/>
  <c r="D20" i="47"/>
  <c r="C20" i="47"/>
  <c r="U18" i="47"/>
  <c r="S16" i="47"/>
  <c r="R16" i="47"/>
  <c r="Q16" i="47"/>
  <c r="P16" i="47"/>
  <c r="O16" i="47"/>
  <c r="N16" i="47"/>
  <c r="M16" i="47"/>
  <c r="L16" i="47"/>
  <c r="K16" i="47"/>
  <c r="J16" i="47"/>
  <c r="I16" i="47"/>
  <c r="H16" i="47"/>
  <c r="G16" i="47"/>
  <c r="F16" i="47"/>
  <c r="E16" i="47"/>
  <c r="D16" i="47"/>
  <c r="C16" i="47"/>
  <c r="U14" i="47"/>
  <c r="S12" i="47"/>
  <c r="R12" i="47"/>
  <c r="Q12" i="47"/>
  <c r="P12" i="47"/>
  <c r="O12" i="47"/>
  <c r="N12" i="47"/>
  <c r="M12" i="47"/>
  <c r="L12" i="47"/>
  <c r="K12" i="47"/>
  <c r="J12" i="47"/>
  <c r="I12" i="47"/>
  <c r="H12" i="47"/>
  <c r="G12" i="47"/>
  <c r="F12" i="47"/>
  <c r="E12" i="47"/>
  <c r="D12" i="47"/>
  <c r="C12" i="47"/>
  <c r="U10" i="47"/>
  <c r="S8" i="47"/>
  <c r="R8" i="47"/>
  <c r="Q8" i="47"/>
  <c r="P8" i="47"/>
  <c r="O8" i="47"/>
  <c r="N8" i="47"/>
  <c r="M8" i="47"/>
  <c r="L8" i="47"/>
  <c r="K8" i="47"/>
  <c r="J8" i="47"/>
  <c r="I8" i="47"/>
  <c r="H8" i="47"/>
  <c r="G8" i="47"/>
  <c r="F8" i="47"/>
  <c r="E8" i="47"/>
  <c r="D8" i="47"/>
  <c r="C8" i="47"/>
  <c r="U6" i="47"/>
  <c r="U2" i="48"/>
  <c r="U50" i="48"/>
  <c r="X12" i="48"/>
  <c r="X24" i="48"/>
  <c r="Y24" i="48"/>
  <c r="W22" i="48"/>
  <c r="AA22" i="48"/>
  <c r="X28" i="48"/>
  <c r="X40" i="48"/>
  <c r="Y40" i="48"/>
  <c r="W38" i="48"/>
  <c r="AA38" i="48"/>
  <c r="X44" i="48"/>
  <c r="X20" i="48"/>
  <c r="X36" i="48"/>
  <c r="X16" i="47"/>
  <c r="Y16" i="47"/>
  <c r="W14" i="47"/>
  <c r="AA14" i="47"/>
  <c r="X20" i="47"/>
  <c r="X32" i="47"/>
  <c r="Y32" i="47"/>
  <c r="W30" i="47"/>
  <c r="AA30" i="47"/>
  <c r="X48" i="47"/>
  <c r="Y48" i="47"/>
  <c r="W46" i="47"/>
  <c r="AA46" i="47"/>
  <c r="X52" i="47"/>
  <c r="W12" i="47"/>
  <c r="W28" i="47"/>
  <c r="W44" i="47"/>
  <c r="W16" i="47"/>
  <c r="X24" i="47"/>
  <c r="W32" i="47"/>
  <c r="W48" i="47"/>
  <c r="X36" i="47"/>
  <c r="W8" i="48"/>
  <c r="X8" i="48"/>
  <c r="W20" i="48"/>
  <c r="Y20" i="48"/>
  <c r="W18" i="48"/>
  <c r="AA18" i="48"/>
  <c r="W36" i="48"/>
  <c r="Y36" i="48"/>
  <c r="W34" i="48"/>
  <c r="AA34" i="48"/>
  <c r="W16" i="48"/>
  <c r="Y16" i="48"/>
  <c r="W14" i="48"/>
  <c r="AA14" i="48"/>
  <c r="W32" i="48"/>
  <c r="Y32" i="48"/>
  <c r="W30" i="48"/>
  <c r="AA30" i="48"/>
  <c r="W48" i="48"/>
  <c r="Y48" i="48"/>
  <c r="W46" i="48"/>
  <c r="AA46" i="48"/>
  <c r="W12" i="48"/>
  <c r="Y12" i="48"/>
  <c r="W10" i="48"/>
  <c r="AA10" i="48"/>
  <c r="W28" i="48"/>
  <c r="W44" i="48"/>
  <c r="Y44" i="48"/>
  <c r="W42" i="48"/>
  <c r="AA42" i="48"/>
  <c r="X12" i="47"/>
  <c r="Y12" i="47"/>
  <c r="W10" i="47"/>
  <c r="AA10" i="47"/>
  <c r="W24" i="47"/>
  <c r="Y24" i="47"/>
  <c r="W22" i="47"/>
  <c r="AA22" i="47"/>
  <c r="X28" i="47"/>
  <c r="W40" i="47"/>
  <c r="Y40" i="47"/>
  <c r="W38" i="47"/>
  <c r="AA38" i="47"/>
  <c r="X44" i="47"/>
  <c r="W20" i="47"/>
  <c r="Y20" i="47"/>
  <c r="W18" i="47"/>
  <c r="AA18" i="47"/>
  <c r="W36" i="47"/>
  <c r="Y36" i="47"/>
  <c r="W34" i="47"/>
  <c r="AA34" i="47"/>
  <c r="W52" i="47"/>
  <c r="Y52" i="47"/>
  <c r="W50" i="47"/>
  <c r="AA50" i="47"/>
  <c r="X8" i="47"/>
  <c r="W8" i="47"/>
  <c r="Y28" i="48"/>
  <c r="W26" i="48"/>
  <c r="AA26" i="48"/>
  <c r="Y44" i="47"/>
  <c r="W42" i="47"/>
  <c r="AA42" i="47"/>
  <c r="Y28" i="47"/>
  <c r="W26" i="47"/>
  <c r="AA26" i="47"/>
  <c r="Y8" i="48"/>
  <c r="W6" i="48"/>
  <c r="AA6" i="48"/>
  <c r="Y8" i="47"/>
  <c r="W6" i="47"/>
  <c r="AA6" i="47"/>
  <c r="S48" i="51"/>
  <c r="AG48" i="51"/>
  <c r="AH48" i="51"/>
  <c r="AF46" i="51"/>
  <c r="R48" i="51"/>
  <c r="AF48" i="51"/>
  <c r="Q48" i="51"/>
  <c r="P48" i="51"/>
  <c r="O48" i="51"/>
  <c r="N48" i="51"/>
  <c r="M48" i="51"/>
  <c r="L48" i="51"/>
  <c r="K48" i="51"/>
  <c r="J48" i="51"/>
  <c r="I48" i="51"/>
  <c r="H48" i="51"/>
  <c r="AL48" i="51"/>
  <c r="G48" i="51"/>
  <c r="AK48" i="51"/>
  <c r="F48" i="51"/>
  <c r="AJ48" i="51"/>
  <c r="E48" i="51"/>
  <c r="D48" i="51"/>
  <c r="C48" i="51"/>
  <c r="U46" i="51"/>
  <c r="S44" i="51"/>
  <c r="AG44" i="51"/>
  <c r="R44" i="51"/>
  <c r="Q44" i="51"/>
  <c r="P44" i="51"/>
  <c r="O44" i="51"/>
  <c r="N44" i="51"/>
  <c r="M44" i="51"/>
  <c r="L44" i="51"/>
  <c r="K44" i="51"/>
  <c r="J44" i="51"/>
  <c r="I44" i="51"/>
  <c r="H44" i="51"/>
  <c r="AL44" i="51"/>
  <c r="G44" i="51"/>
  <c r="AK44" i="51"/>
  <c r="F44" i="51"/>
  <c r="AJ44" i="51"/>
  <c r="E44" i="51"/>
  <c r="D44" i="51"/>
  <c r="C44" i="51"/>
  <c r="U42" i="51"/>
  <c r="AG40" i="51"/>
  <c r="S40" i="51"/>
  <c r="R40" i="51"/>
  <c r="AF40" i="51"/>
  <c r="Q40" i="51"/>
  <c r="P40" i="51"/>
  <c r="O40" i="51"/>
  <c r="N40" i="51"/>
  <c r="M40" i="51"/>
  <c r="L40" i="51"/>
  <c r="K40" i="51"/>
  <c r="J40" i="51"/>
  <c r="I40" i="51"/>
  <c r="H40" i="51"/>
  <c r="AL40" i="51"/>
  <c r="G40" i="51"/>
  <c r="AK40" i="51"/>
  <c r="F40" i="51"/>
  <c r="AJ40" i="51"/>
  <c r="AM40" i="51"/>
  <c r="AJ38" i="51"/>
  <c r="E40" i="51"/>
  <c r="AC40" i="51"/>
  <c r="D40" i="51"/>
  <c r="C40" i="51"/>
  <c r="U38" i="51"/>
  <c r="S36" i="51"/>
  <c r="AG36" i="51"/>
  <c r="AH36" i="51"/>
  <c r="AF34" i="51"/>
  <c r="R36" i="51"/>
  <c r="AF36" i="51"/>
  <c r="Q36" i="51"/>
  <c r="P36" i="51"/>
  <c r="O36" i="51"/>
  <c r="N36" i="51"/>
  <c r="M36" i="51"/>
  <c r="L36" i="51"/>
  <c r="K36" i="51"/>
  <c r="J36" i="51"/>
  <c r="I36" i="51"/>
  <c r="H36" i="51"/>
  <c r="AL36" i="51"/>
  <c r="G36" i="51"/>
  <c r="AK36" i="51"/>
  <c r="F36" i="51"/>
  <c r="AJ36" i="51"/>
  <c r="E36" i="51"/>
  <c r="D36" i="51"/>
  <c r="AB36" i="51"/>
  <c r="C36" i="51"/>
  <c r="U34" i="51"/>
  <c r="S32" i="51"/>
  <c r="AG32" i="51"/>
  <c r="R32" i="51"/>
  <c r="AF32" i="51"/>
  <c r="Q32" i="51"/>
  <c r="P32" i="51"/>
  <c r="O32" i="51"/>
  <c r="N32" i="51"/>
  <c r="M32" i="51"/>
  <c r="L32" i="51"/>
  <c r="K32" i="51"/>
  <c r="J32" i="51"/>
  <c r="I32" i="51"/>
  <c r="H32" i="51"/>
  <c r="AL32" i="51"/>
  <c r="G32" i="51"/>
  <c r="AK32" i="51"/>
  <c r="F32" i="51"/>
  <c r="AJ32" i="51"/>
  <c r="AM32" i="51"/>
  <c r="AJ30" i="51"/>
  <c r="E32" i="51"/>
  <c r="AC32" i="51"/>
  <c r="D32" i="51"/>
  <c r="C32" i="51"/>
  <c r="U30" i="51"/>
  <c r="AF28" i="51"/>
  <c r="S28" i="51"/>
  <c r="AG28" i="51"/>
  <c r="R28" i="51"/>
  <c r="Q28" i="51"/>
  <c r="P28" i="51"/>
  <c r="O28" i="51"/>
  <c r="N28" i="51"/>
  <c r="M28" i="51"/>
  <c r="L28" i="51"/>
  <c r="K28" i="51"/>
  <c r="J28" i="51"/>
  <c r="I28" i="51"/>
  <c r="H28" i="51"/>
  <c r="AL28" i="51"/>
  <c r="G28" i="51"/>
  <c r="AK28" i="51"/>
  <c r="F28" i="51"/>
  <c r="AJ28" i="51"/>
  <c r="E28" i="51"/>
  <c r="AC28" i="51"/>
  <c r="D28" i="51"/>
  <c r="C28" i="51"/>
  <c r="U26" i="51"/>
  <c r="S24" i="51"/>
  <c r="AG24" i="51"/>
  <c r="AH24" i="51"/>
  <c r="AF22" i="51"/>
  <c r="R24" i="51"/>
  <c r="AF24" i="51"/>
  <c r="Q24" i="51"/>
  <c r="P24" i="51"/>
  <c r="O24" i="51"/>
  <c r="N24" i="51"/>
  <c r="M24" i="51"/>
  <c r="L24" i="51"/>
  <c r="K24" i="51"/>
  <c r="J24" i="51"/>
  <c r="I24" i="51"/>
  <c r="H24" i="51"/>
  <c r="AL24" i="51"/>
  <c r="G24" i="51"/>
  <c r="AK24" i="51"/>
  <c r="F24" i="51"/>
  <c r="AJ24" i="51"/>
  <c r="E24" i="51"/>
  <c r="AC24" i="51"/>
  <c r="D24" i="51"/>
  <c r="C24" i="51"/>
  <c r="U22" i="51"/>
  <c r="S20" i="51"/>
  <c r="AG20" i="51"/>
  <c r="R20" i="51"/>
  <c r="AF20" i="51"/>
  <c r="Q20" i="51"/>
  <c r="P20" i="51"/>
  <c r="O20" i="51"/>
  <c r="N20" i="51"/>
  <c r="M20" i="51"/>
  <c r="L20" i="51"/>
  <c r="K20" i="51"/>
  <c r="J20" i="51"/>
  <c r="I20" i="51"/>
  <c r="H20" i="51"/>
  <c r="AL20" i="51"/>
  <c r="G20" i="51"/>
  <c r="AK20" i="51"/>
  <c r="F20" i="51"/>
  <c r="AJ20" i="51"/>
  <c r="AM20" i="51"/>
  <c r="AJ18" i="51"/>
  <c r="E20" i="51"/>
  <c r="AC20" i="51"/>
  <c r="D20" i="51"/>
  <c r="AB20" i="51"/>
  <c r="C20" i="51"/>
  <c r="U18" i="51"/>
  <c r="S16" i="51"/>
  <c r="AG16" i="51"/>
  <c r="R16" i="51"/>
  <c r="AF16" i="51"/>
  <c r="Q16" i="51"/>
  <c r="P16" i="51"/>
  <c r="O16" i="51"/>
  <c r="N16" i="51"/>
  <c r="M16" i="51"/>
  <c r="L16" i="51"/>
  <c r="K16" i="51"/>
  <c r="J16" i="51"/>
  <c r="I16" i="51"/>
  <c r="H16" i="51"/>
  <c r="AL16" i="51"/>
  <c r="G16" i="51"/>
  <c r="AK16" i="51"/>
  <c r="F16" i="51"/>
  <c r="AJ16" i="51"/>
  <c r="E16" i="51"/>
  <c r="AC16" i="51"/>
  <c r="D16" i="51"/>
  <c r="C16" i="51"/>
  <c r="U14" i="51"/>
  <c r="S12" i="51"/>
  <c r="AG12" i="51"/>
  <c r="R12" i="51"/>
  <c r="Q12" i="51"/>
  <c r="P12" i="51"/>
  <c r="O12" i="51"/>
  <c r="N12" i="51"/>
  <c r="M12" i="51"/>
  <c r="L12" i="51"/>
  <c r="K12" i="51"/>
  <c r="J12" i="51"/>
  <c r="I12" i="51"/>
  <c r="H12" i="51"/>
  <c r="AL12" i="51"/>
  <c r="G12" i="51"/>
  <c r="AK12" i="51"/>
  <c r="F12" i="51"/>
  <c r="AJ12" i="51"/>
  <c r="E12" i="51"/>
  <c r="D12" i="51"/>
  <c r="C12" i="51"/>
  <c r="U10" i="51"/>
  <c r="S8" i="51"/>
  <c r="AG8" i="51"/>
  <c r="R8" i="51"/>
  <c r="AF8" i="51"/>
  <c r="Q8" i="51"/>
  <c r="P8" i="51"/>
  <c r="O8" i="51"/>
  <c r="N8" i="51"/>
  <c r="M8" i="51"/>
  <c r="L8" i="51"/>
  <c r="K8" i="51"/>
  <c r="J8" i="51"/>
  <c r="I8" i="51"/>
  <c r="H8" i="51"/>
  <c r="AL8" i="51"/>
  <c r="G8" i="51"/>
  <c r="AK8" i="51"/>
  <c r="F8" i="51"/>
  <c r="AJ8" i="51"/>
  <c r="AM8" i="51"/>
  <c r="AJ6" i="51"/>
  <c r="E8" i="51"/>
  <c r="AC8" i="51"/>
  <c r="D8" i="51"/>
  <c r="X8" i="51"/>
  <c r="C8" i="51"/>
  <c r="U6" i="51"/>
  <c r="U2" i="51"/>
  <c r="U50" i="51"/>
  <c r="U22" i="46"/>
  <c r="U6" i="46"/>
  <c r="U10" i="46"/>
  <c r="U14" i="46"/>
  <c r="S48" i="46"/>
  <c r="AG48" i="46"/>
  <c r="R48" i="46"/>
  <c r="AF48" i="46"/>
  <c r="Q48" i="46"/>
  <c r="P48" i="46"/>
  <c r="O48" i="46"/>
  <c r="N48" i="46"/>
  <c r="M48" i="46"/>
  <c r="L48" i="46"/>
  <c r="K48" i="46"/>
  <c r="J48" i="46"/>
  <c r="I48" i="46"/>
  <c r="H48" i="46"/>
  <c r="AL48" i="46"/>
  <c r="G48" i="46"/>
  <c r="AK48" i="46"/>
  <c r="F48" i="46"/>
  <c r="AJ48" i="46"/>
  <c r="E48" i="46"/>
  <c r="D48" i="46"/>
  <c r="C48" i="46"/>
  <c r="U46" i="46"/>
  <c r="S44" i="46"/>
  <c r="AG44" i="46"/>
  <c r="R44" i="46"/>
  <c r="Y44" i="46"/>
  <c r="Q44" i="46"/>
  <c r="P44" i="46"/>
  <c r="O44" i="46"/>
  <c r="N44" i="46"/>
  <c r="M44" i="46"/>
  <c r="L44" i="46"/>
  <c r="K44" i="46"/>
  <c r="J44" i="46"/>
  <c r="I44" i="46"/>
  <c r="H44" i="46"/>
  <c r="AL44" i="46"/>
  <c r="G44" i="46"/>
  <c r="AK44" i="46"/>
  <c r="F44" i="46"/>
  <c r="AJ44" i="46"/>
  <c r="E44" i="46"/>
  <c r="D44" i="46"/>
  <c r="C44" i="46"/>
  <c r="U42" i="46"/>
  <c r="S40" i="46"/>
  <c r="AG40" i="46"/>
  <c r="R40" i="46"/>
  <c r="AF40" i="46"/>
  <c r="Q40" i="46"/>
  <c r="P40" i="46"/>
  <c r="O40" i="46"/>
  <c r="N40" i="46"/>
  <c r="M40" i="46"/>
  <c r="L40" i="46"/>
  <c r="K40" i="46"/>
  <c r="J40" i="46"/>
  <c r="I40" i="46"/>
  <c r="H40" i="46"/>
  <c r="AL40" i="46"/>
  <c r="G40" i="46"/>
  <c r="AK40" i="46"/>
  <c r="F40" i="46"/>
  <c r="AJ40" i="46"/>
  <c r="E40" i="46"/>
  <c r="D40" i="46"/>
  <c r="C40" i="46"/>
  <c r="U38" i="46"/>
  <c r="S36" i="46"/>
  <c r="AG36" i="46"/>
  <c r="R36" i="46"/>
  <c r="AF36" i="46"/>
  <c r="Q36" i="46"/>
  <c r="P36" i="46"/>
  <c r="O36" i="46"/>
  <c r="N36" i="46"/>
  <c r="M36" i="46"/>
  <c r="L36" i="46"/>
  <c r="K36" i="46"/>
  <c r="J36" i="46"/>
  <c r="I36" i="46"/>
  <c r="H36" i="46"/>
  <c r="AL36" i="46"/>
  <c r="G36" i="46"/>
  <c r="AK36" i="46"/>
  <c r="F36" i="46"/>
  <c r="AJ36" i="46"/>
  <c r="E36" i="46"/>
  <c r="D36" i="46"/>
  <c r="C36" i="46"/>
  <c r="U34" i="46"/>
  <c r="S32" i="46"/>
  <c r="AG32" i="46"/>
  <c r="R32" i="46"/>
  <c r="AF32" i="46"/>
  <c r="Q32" i="46"/>
  <c r="P32" i="46"/>
  <c r="O32" i="46"/>
  <c r="N32" i="46"/>
  <c r="M32" i="46"/>
  <c r="L32" i="46"/>
  <c r="K32" i="46"/>
  <c r="J32" i="46"/>
  <c r="I32" i="46"/>
  <c r="H32" i="46"/>
  <c r="AL32" i="46"/>
  <c r="G32" i="46"/>
  <c r="AK32" i="46"/>
  <c r="F32" i="46"/>
  <c r="AJ32" i="46"/>
  <c r="E32" i="46"/>
  <c r="D32" i="46"/>
  <c r="C32" i="46"/>
  <c r="U30" i="46"/>
  <c r="S28" i="46"/>
  <c r="AG28" i="46"/>
  <c r="R28" i="46"/>
  <c r="Y28" i="46"/>
  <c r="Q28" i="46"/>
  <c r="P28" i="46"/>
  <c r="O28" i="46"/>
  <c r="N28" i="46"/>
  <c r="M28" i="46"/>
  <c r="L28" i="46"/>
  <c r="K28" i="46"/>
  <c r="J28" i="46"/>
  <c r="I28" i="46"/>
  <c r="H28" i="46"/>
  <c r="AL28" i="46"/>
  <c r="G28" i="46"/>
  <c r="AK28" i="46"/>
  <c r="F28" i="46"/>
  <c r="AJ28" i="46"/>
  <c r="E28" i="46"/>
  <c r="D28" i="46"/>
  <c r="C28" i="46"/>
  <c r="U26" i="46"/>
  <c r="S24" i="46"/>
  <c r="AG24" i="46"/>
  <c r="R24" i="46"/>
  <c r="AF24" i="46"/>
  <c r="Q24" i="46"/>
  <c r="P24" i="46"/>
  <c r="O24" i="46"/>
  <c r="N24" i="46"/>
  <c r="M24" i="46"/>
  <c r="L24" i="46"/>
  <c r="K24" i="46"/>
  <c r="J24" i="46"/>
  <c r="I24" i="46"/>
  <c r="H24" i="46"/>
  <c r="AL24" i="46"/>
  <c r="G24" i="46"/>
  <c r="AK24" i="46"/>
  <c r="F24" i="46"/>
  <c r="AJ24" i="46"/>
  <c r="E24" i="46"/>
  <c r="D24" i="46"/>
  <c r="C24" i="46"/>
  <c r="S20" i="46"/>
  <c r="AG20" i="46"/>
  <c r="R20" i="46"/>
  <c r="AF20" i="46"/>
  <c r="Q20" i="46"/>
  <c r="P20" i="46"/>
  <c r="O20" i="46"/>
  <c r="N20" i="46"/>
  <c r="M20" i="46"/>
  <c r="L20" i="46"/>
  <c r="K20" i="46"/>
  <c r="J20" i="46"/>
  <c r="I20" i="46"/>
  <c r="H20" i="46"/>
  <c r="AL20" i="46"/>
  <c r="G20" i="46"/>
  <c r="AK20" i="46"/>
  <c r="F20" i="46"/>
  <c r="AJ20" i="46"/>
  <c r="E20" i="46"/>
  <c r="D20" i="46"/>
  <c r="AB20" i="46"/>
  <c r="C20" i="46"/>
  <c r="U18" i="46"/>
  <c r="S16" i="46"/>
  <c r="AG16" i="46"/>
  <c r="R16" i="46"/>
  <c r="AF16" i="46"/>
  <c r="Q16" i="46"/>
  <c r="P16" i="46"/>
  <c r="O16" i="46"/>
  <c r="N16" i="46"/>
  <c r="M16" i="46"/>
  <c r="L16" i="46"/>
  <c r="K16" i="46"/>
  <c r="J16" i="46"/>
  <c r="I16" i="46"/>
  <c r="H16" i="46"/>
  <c r="AL16" i="46"/>
  <c r="G16" i="46"/>
  <c r="AK16" i="46"/>
  <c r="F16" i="46"/>
  <c r="AJ16" i="46"/>
  <c r="E16" i="46"/>
  <c r="D16" i="46"/>
  <c r="C16" i="46"/>
  <c r="AF12" i="46"/>
  <c r="S12" i="46"/>
  <c r="AG12" i="46"/>
  <c r="R12" i="46"/>
  <c r="Y12" i="46"/>
  <c r="Q12" i="46"/>
  <c r="P12" i="46"/>
  <c r="O12" i="46"/>
  <c r="N12" i="46"/>
  <c r="M12" i="46"/>
  <c r="L12" i="46"/>
  <c r="K12" i="46"/>
  <c r="J12" i="46"/>
  <c r="I12" i="46"/>
  <c r="H12" i="46"/>
  <c r="AL12" i="46"/>
  <c r="G12" i="46"/>
  <c r="AK12" i="46"/>
  <c r="F12" i="46"/>
  <c r="AJ12" i="46"/>
  <c r="E12" i="46"/>
  <c r="D12" i="46"/>
  <c r="X12" i="46"/>
  <c r="C12" i="46"/>
  <c r="S8" i="46"/>
  <c r="AG8" i="46"/>
  <c r="R8" i="46"/>
  <c r="AF8" i="46"/>
  <c r="Q8" i="46"/>
  <c r="P8" i="46"/>
  <c r="O8" i="46"/>
  <c r="N8" i="46"/>
  <c r="M8" i="46"/>
  <c r="L8" i="46"/>
  <c r="K8" i="46"/>
  <c r="J8" i="46"/>
  <c r="I8" i="46"/>
  <c r="H8" i="46"/>
  <c r="AL8" i="46"/>
  <c r="G8" i="46"/>
  <c r="AK8" i="46"/>
  <c r="F8" i="46"/>
  <c r="AJ8" i="46"/>
  <c r="E8" i="46"/>
  <c r="D8" i="46"/>
  <c r="C8" i="46"/>
  <c r="U50" i="46"/>
  <c r="S52" i="51"/>
  <c r="AG52" i="51"/>
  <c r="R52" i="51"/>
  <c r="AF52" i="51"/>
  <c r="Q52" i="51"/>
  <c r="P52" i="51"/>
  <c r="O52" i="51"/>
  <c r="N52" i="51"/>
  <c r="M52" i="51"/>
  <c r="L52" i="51"/>
  <c r="K52" i="51"/>
  <c r="J52" i="51"/>
  <c r="I52" i="51"/>
  <c r="H52" i="51"/>
  <c r="AL52" i="51"/>
  <c r="G52" i="51"/>
  <c r="AK52" i="51"/>
  <c r="F52" i="51"/>
  <c r="AJ52" i="51"/>
  <c r="AM52" i="51"/>
  <c r="AJ50" i="51"/>
  <c r="E52" i="51"/>
  <c r="AC52" i="51"/>
  <c r="D52" i="51"/>
  <c r="AB52" i="51"/>
  <c r="C52" i="51"/>
  <c r="S52" i="50"/>
  <c r="R52" i="50"/>
  <c r="Y52" i="50"/>
  <c r="Q52" i="50"/>
  <c r="P52" i="50"/>
  <c r="O52" i="50"/>
  <c r="N52" i="50"/>
  <c r="M52" i="50"/>
  <c r="L52" i="50"/>
  <c r="K52" i="50"/>
  <c r="J52" i="50"/>
  <c r="I52" i="50"/>
  <c r="H52" i="50"/>
  <c r="AG52" i="50"/>
  <c r="G52" i="50"/>
  <c r="AF52" i="50"/>
  <c r="F52" i="50"/>
  <c r="AB52" i="50"/>
  <c r="E52" i="50"/>
  <c r="D52" i="50"/>
  <c r="W52" i="50"/>
  <c r="C52" i="50"/>
  <c r="U50" i="50"/>
  <c r="S48" i="50"/>
  <c r="R48" i="50"/>
  <c r="Y48" i="50"/>
  <c r="Q48" i="50"/>
  <c r="P48" i="50"/>
  <c r="O48" i="50"/>
  <c r="N48" i="50"/>
  <c r="M48" i="50"/>
  <c r="L48" i="50"/>
  <c r="K48" i="50"/>
  <c r="J48" i="50"/>
  <c r="I48" i="50"/>
  <c r="H48" i="50"/>
  <c r="AG48" i="50"/>
  <c r="G48" i="50"/>
  <c r="AF48" i="50"/>
  <c r="F48" i="50"/>
  <c r="AB48" i="50"/>
  <c r="E48" i="50"/>
  <c r="X48" i="50"/>
  <c r="D48" i="50"/>
  <c r="C48" i="50"/>
  <c r="U46" i="50"/>
  <c r="AC44" i="50"/>
  <c r="S44" i="50"/>
  <c r="R44" i="50"/>
  <c r="Y44" i="50"/>
  <c r="Q44" i="50"/>
  <c r="P44" i="50"/>
  <c r="O44" i="50"/>
  <c r="N44" i="50"/>
  <c r="M44" i="50"/>
  <c r="L44" i="50"/>
  <c r="K44" i="50"/>
  <c r="J44" i="50"/>
  <c r="I44" i="50"/>
  <c r="H44" i="50"/>
  <c r="AG44" i="50"/>
  <c r="G44" i="50"/>
  <c r="AF44" i="50"/>
  <c r="F44" i="50"/>
  <c r="AB44" i="50"/>
  <c r="E44" i="50"/>
  <c r="D44" i="50"/>
  <c r="W44" i="50"/>
  <c r="C44" i="50"/>
  <c r="U42" i="50"/>
  <c r="S40" i="50"/>
  <c r="R40" i="50"/>
  <c r="AH40" i="50"/>
  <c r="Q40" i="50"/>
  <c r="P40" i="50"/>
  <c r="O40" i="50"/>
  <c r="N40" i="50"/>
  <c r="M40" i="50"/>
  <c r="L40" i="50"/>
  <c r="K40" i="50"/>
  <c r="J40" i="50"/>
  <c r="I40" i="50"/>
  <c r="H40" i="50"/>
  <c r="AG40" i="50"/>
  <c r="G40" i="50"/>
  <c r="AF40" i="50"/>
  <c r="F40" i="50"/>
  <c r="AB40" i="50"/>
  <c r="E40" i="50"/>
  <c r="D40" i="50"/>
  <c r="C40" i="50"/>
  <c r="U38" i="50"/>
  <c r="S36" i="50"/>
  <c r="R36" i="50"/>
  <c r="Y36" i="50"/>
  <c r="Q36" i="50"/>
  <c r="P36" i="50"/>
  <c r="O36" i="50"/>
  <c r="N36" i="50"/>
  <c r="M36" i="50"/>
  <c r="L36" i="50"/>
  <c r="K36" i="50"/>
  <c r="J36" i="50"/>
  <c r="I36" i="50"/>
  <c r="H36" i="50"/>
  <c r="AG36" i="50"/>
  <c r="G36" i="50"/>
  <c r="AF36" i="50"/>
  <c r="F36" i="50"/>
  <c r="AB36" i="50"/>
  <c r="E36" i="50"/>
  <c r="X36" i="50"/>
  <c r="D36" i="50"/>
  <c r="W36" i="50"/>
  <c r="C36" i="50"/>
  <c r="U34" i="50"/>
  <c r="S32" i="50"/>
  <c r="R32" i="50"/>
  <c r="Y32" i="50"/>
  <c r="Q32" i="50"/>
  <c r="P32" i="50"/>
  <c r="O32" i="50"/>
  <c r="N32" i="50"/>
  <c r="M32" i="50"/>
  <c r="L32" i="50"/>
  <c r="K32" i="50"/>
  <c r="J32" i="50"/>
  <c r="I32" i="50"/>
  <c r="H32" i="50"/>
  <c r="AG32" i="50"/>
  <c r="G32" i="50"/>
  <c r="AF32" i="50"/>
  <c r="F32" i="50"/>
  <c r="AB32" i="50"/>
  <c r="E32" i="50"/>
  <c r="D32" i="50"/>
  <c r="C32" i="50"/>
  <c r="U30" i="50"/>
  <c r="S28" i="50"/>
  <c r="R28" i="50"/>
  <c r="Y28" i="50"/>
  <c r="Q28" i="50"/>
  <c r="P28" i="50"/>
  <c r="O28" i="50"/>
  <c r="N28" i="50"/>
  <c r="M28" i="50"/>
  <c r="L28" i="50"/>
  <c r="K28" i="50"/>
  <c r="J28" i="50"/>
  <c r="I28" i="50"/>
  <c r="H28" i="50"/>
  <c r="AG28" i="50"/>
  <c r="G28" i="50"/>
  <c r="AF28" i="50"/>
  <c r="F28" i="50"/>
  <c r="AB28" i="50"/>
  <c r="E28" i="50"/>
  <c r="D28" i="50"/>
  <c r="C28" i="50"/>
  <c r="U26" i="50"/>
  <c r="S24" i="50"/>
  <c r="R24" i="50"/>
  <c r="AH24" i="50"/>
  <c r="Q24" i="50"/>
  <c r="P24" i="50"/>
  <c r="O24" i="50"/>
  <c r="N24" i="50"/>
  <c r="M24" i="50"/>
  <c r="L24" i="50"/>
  <c r="K24" i="50"/>
  <c r="J24" i="50"/>
  <c r="I24" i="50"/>
  <c r="H24" i="50"/>
  <c r="AG24" i="50"/>
  <c r="G24" i="50"/>
  <c r="AF24" i="50"/>
  <c r="F24" i="50"/>
  <c r="AB24" i="50"/>
  <c r="E24" i="50"/>
  <c r="D24" i="50"/>
  <c r="C24" i="50"/>
  <c r="U22" i="50"/>
  <c r="S20" i="50"/>
  <c r="R20" i="50"/>
  <c r="Y20" i="50"/>
  <c r="Q20" i="50"/>
  <c r="P20" i="50"/>
  <c r="O20" i="50"/>
  <c r="N20" i="50"/>
  <c r="M20" i="50"/>
  <c r="L20" i="50"/>
  <c r="K20" i="50"/>
  <c r="J20" i="50"/>
  <c r="I20" i="50"/>
  <c r="H20" i="50"/>
  <c r="AG20" i="50"/>
  <c r="G20" i="50"/>
  <c r="AF20" i="50"/>
  <c r="F20" i="50"/>
  <c r="AB20" i="50"/>
  <c r="E20" i="50"/>
  <c r="X20" i="50"/>
  <c r="D20" i="50"/>
  <c r="W20" i="50"/>
  <c r="C20" i="50"/>
  <c r="U18" i="50"/>
  <c r="S16" i="50"/>
  <c r="R16" i="50"/>
  <c r="Y16" i="50"/>
  <c r="Q16" i="50"/>
  <c r="P16" i="50"/>
  <c r="O16" i="50"/>
  <c r="N16" i="50"/>
  <c r="M16" i="50"/>
  <c r="L16" i="50"/>
  <c r="K16" i="50"/>
  <c r="J16" i="50"/>
  <c r="I16" i="50"/>
  <c r="H16" i="50"/>
  <c r="AG16" i="50"/>
  <c r="G16" i="50"/>
  <c r="AF16" i="50"/>
  <c r="F16" i="50"/>
  <c r="AB16" i="50"/>
  <c r="E16" i="50"/>
  <c r="D16" i="50"/>
  <c r="C16" i="50"/>
  <c r="U14" i="50"/>
  <c r="S12" i="50"/>
  <c r="R12" i="50"/>
  <c r="Y12" i="50"/>
  <c r="Q12" i="50"/>
  <c r="P12" i="50"/>
  <c r="O12" i="50"/>
  <c r="N12" i="50"/>
  <c r="M12" i="50"/>
  <c r="L12" i="50"/>
  <c r="K12" i="50"/>
  <c r="J12" i="50"/>
  <c r="I12" i="50"/>
  <c r="H12" i="50"/>
  <c r="AG12" i="50"/>
  <c r="G12" i="50"/>
  <c r="AF12" i="50"/>
  <c r="F12" i="50"/>
  <c r="AB12" i="50"/>
  <c r="E12" i="50"/>
  <c r="D12" i="50"/>
  <c r="W12" i="50"/>
  <c r="C12" i="50"/>
  <c r="U10" i="50"/>
  <c r="S52" i="43"/>
  <c r="R52" i="43"/>
  <c r="Y52" i="43"/>
  <c r="Q52" i="43"/>
  <c r="P52" i="43"/>
  <c r="O52" i="43"/>
  <c r="N52" i="43"/>
  <c r="M52" i="43"/>
  <c r="L52" i="43"/>
  <c r="K52" i="43"/>
  <c r="J52" i="43"/>
  <c r="I52" i="43"/>
  <c r="H52" i="43"/>
  <c r="AG52" i="43"/>
  <c r="G52" i="43"/>
  <c r="AF52" i="43"/>
  <c r="F52" i="43"/>
  <c r="E52" i="43"/>
  <c r="D52" i="43"/>
  <c r="C52" i="43"/>
  <c r="U50" i="43"/>
  <c r="S48" i="43"/>
  <c r="R48" i="43"/>
  <c r="Y48" i="43"/>
  <c r="Q48" i="43"/>
  <c r="P48" i="43"/>
  <c r="O48" i="43"/>
  <c r="N48" i="43"/>
  <c r="M48" i="43"/>
  <c r="L48" i="43"/>
  <c r="K48" i="43"/>
  <c r="J48" i="43"/>
  <c r="I48" i="43"/>
  <c r="H48" i="43"/>
  <c r="AG48" i="43"/>
  <c r="G48" i="43"/>
  <c r="AF48" i="43"/>
  <c r="F48" i="43"/>
  <c r="E48" i="43"/>
  <c r="D48" i="43"/>
  <c r="W48" i="43"/>
  <c r="C48" i="43"/>
  <c r="U46" i="43"/>
  <c r="S44" i="43"/>
  <c r="R44" i="43"/>
  <c r="Y44" i="43"/>
  <c r="Q44" i="43"/>
  <c r="P44" i="43"/>
  <c r="O44" i="43"/>
  <c r="N44" i="43"/>
  <c r="M44" i="43"/>
  <c r="L44" i="43"/>
  <c r="K44" i="43"/>
  <c r="J44" i="43"/>
  <c r="I44" i="43"/>
  <c r="H44" i="43"/>
  <c r="AG44" i="43"/>
  <c r="G44" i="43"/>
  <c r="AF44" i="43"/>
  <c r="F44" i="43"/>
  <c r="E44" i="43"/>
  <c r="X44" i="43"/>
  <c r="D44" i="43"/>
  <c r="C44" i="43"/>
  <c r="U42" i="43"/>
  <c r="S40" i="43"/>
  <c r="R40" i="43"/>
  <c r="AH40" i="43"/>
  <c r="Q40" i="43"/>
  <c r="P40" i="43"/>
  <c r="O40" i="43"/>
  <c r="N40" i="43"/>
  <c r="M40" i="43"/>
  <c r="L40" i="43"/>
  <c r="K40" i="43"/>
  <c r="J40" i="43"/>
  <c r="I40" i="43"/>
  <c r="H40" i="43"/>
  <c r="AG40" i="43"/>
  <c r="G40" i="43"/>
  <c r="AF40" i="43"/>
  <c r="F40" i="43"/>
  <c r="E40" i="43"/>
  <c r="D40" i="43"/>
  <c r="W40" i="43"/>
  <c r="C40" i="43"/>
  <c r="U38" i="43"/>
  <c r="S36" i="43"/>
  <c r="R36" i="43"/>
  <c r="Y36" i="43"/>
  <c r="Q36" i="43"/>
  <c r="P36" i="43"/>
  <c r="O36" i="43"/>
  <c r="N36" i="43"/>
  <c r="M36" i="43"/>
  <c r="L36" i="43"/>
  <c r="K36" i="43"/>
  <c r="J36" i="43"/>
  <c r="I36" i="43"/>
  <c r="H36" i="43"/>
  <c r="AG36" i="43"/>
  <c r="G36" i="43"/>
  <c r="AF36" i="43"/>
  <c r="F36" i="43"/>
  <c r="E36" i="43"/>
  <c r="D36" i="43"/>
  <c r="C36" i="43"/>
  <c r="U34" i="43"/>
  <c r="S32" i="43"/>
  <c r="R32" i="43"/>
  <c r="Y32" i="43"/>
  <c r="Q32" i="43"/>
  <c r="P32" i="43"/>
  <c r="O32" i="43"/>
  <c r="N32" i="43"/>
  <c r="M32" i="43"/>
  <c r="L32" i="43"/>
  <c r="K32" i="43"/>
  <c r="J32" i="43"/>
  <c r="I32" i="43"/>
  <c r="H32" i="43"/>
  <c r="AG32" i="43"/>
  <c r="G32" i="43"/>
  <c r="AF32" i="43"/>
  <c r="F32" i="43"/>
  <c r="E32" i="43"/>
  <c r="D32" i="43"/>
  <c r="W32" i="43"/>
  <c r="C32" i="43"/>
  <c r="U30" i="43"/>
  <c r="S28" i="43"/>
  <c r="R28" i="43"/>
  <c r="Y28" i="43"/>
  <c r="Q28" i="43"/>
  <c r="P28" i="43"/>
  <c r="O28" i="43"/>
  <c r="N28" i="43"/>
  <c r="M28" i="43"/>
  <c r="L28" i="43"/>
  <c r="K28" i="43"/>
  <c r="J28" i="43"/>
  <c r="I28" i="43"/>
  <c r="H28" i="43"/>
  <c r="AG28" i="43"/>
  <c r="G28" i="43"/>
  <c r="AF28" i="43"/>
  <c r="F28" i="43"/>
  <c r="E28" i="43"/>
  <c r="D28" i="43"/>
  <c r="C28" i="43"/>
  <c r="U26" i="43"/>
  <c r="S24" i="43"/>
  <c r="R24" i="43"/>
  <c r="AH24" i="43"/>
  <c r="Q24" i="43"/>
  <c r="P24" i="43"/>
  <c r="O24" i="43"/>
  <c r="N24" i="43"/>
  <c r="M24" i="43"/>
  <c r="L24" i="43"/>
  <c r="K24" i="43"/>
  <c r="J24" i="43"/>
  <c r="I24" i="43"/>
  <c r="H24" i="43"/>
  <c r="AG24" i="43"/>
  <c r="G24" i="43"/>
  <c r="AF24" i="43"/>
  <c r="F24" i="43"/>
  <c r="E24" i="43"/>
  <c r="X24" i="43"/>
  <c r="D24" i="43"/>
  <c r="W24" i="43"/>
  <c r="C24" i="43"/>
  <c r="U22" i="43"/>
  <c r="S20" i="43"/>
  <c r="R20" i="43"/>
  <c r="Y20" i="43"/>
  <c r="Q20" i="43"/>
  <c r="P20" i="43"/>
  <c r="O20" i="43"/>
  <c r="N20" i="43"/>
  <c r="M20" i="43"/>
  <c r="L20" i="43"/>
  <c r="K20" i="43"/>
  <c r="J20" i="43"/>
  <c r="I20" i="43"/>
  <c r="H20" i="43"/>
  <c r="AG20" i="43"/>
  <c r="G20" i="43"/>
  <c r="AF20" i="43"/>
  <c r="F20" i="43"/>
  <c r="E20" i="43"/>
  <c r="D20" i="43"/>
  <c r="C20" i="43"/>
  <c r="U18" i="43"/>
  <c r="S16" i="43"/>
  <c r="R16" i="43"/>
  <c r="Y16" i="43"/>
  <c r="Q16" i="43"/>
  <c r="P16" i="43"/>
  <c r="O16" i="43"/>
  <c r="N16" i="43"/>
  <c r="M16" i="43"/>
  <c r="L16" i="43"/>
  <c r="K16" i="43"/>
  <c r="J16" i="43"/>
  <c r="I16" i="43"/>
  <c r="H16" i="43"/>
  <c r="AG16" i="43"/>
  <c r="G16" i="43"/>
  <c r="AF16" i="43"/>
  <c r="F16" i="43"/>
  <c r="E16" i="43"/>
  <c r="D16" i="43"/>
  <c r="W16" i="43"/>
  <c r="C16" i="43"/>
  <c r="U14" i="43"/>
  <c r="S12" i="43"/>
  <c r="R12" i="43"/>
  <c r="Y12" i="43"/>
  <c r="Q12" i="43"/>
  <c r="P12" i="43"/>
  <c r="O12" i="43"/>
  <c r="N12" i="43"/>
  <c r="M12" i="43"/>
  <c r="L12" i="43"/>
  <c r="K12" i="43"/>
  <c r="J12" i="43"/>
  <c r="I12" i="43"/>
  <c r="H12" i="43"/>
  <c r="AG12" i="43"/>
  <c r="G12" i="43"/>
  <c r="AF12" i="43"/>
  <c r="F12" i="43"/>
  <c r="E12" i="43"/>
  <c r="D12" i="43"/>
  <c r="C12" i="43"/>
  <c r="U10" i="43"/>
  <c r="Y52" i="49"/>
  <c r="Y44" i="49"/>
  <c r="S52" i="49"/>
  <c r="R52" i="49"/>
  <c r="Q52" i="49"/>
  <c r="P52" i="49"/>
  <c r="O52" i="49"/>
  <c r="N52" i="49"/>
  <c r="M52" i="49"/>
  <c r="L52" i="49"/>
  <c r="K52" i="49"/>
  <c r="J52" i="49"/>
  <c r="I52" i="49"/>
  <c r="H52" i="49"/>
  <c r="AG52" i="49"/>
  <c r="G52" i="49"/>
  <c r="AF52" i="49"/>
  <c r="F52" i="49"/>
  <c r="AB52" i="49"/>
  <c r="AD52" i="49"/>
  <c r="AB50" i="49"/>
  <c r="E52" i="49"/>
  <c r="X52" i="49"/>
  <c r="D52" i="49"/>
  <c r="W52" i="49"/>
  <c r="Z52" i="49"/>
  <c r="W50" i="49"/>
  <c r="C52" i="49"/>
  <c r="U50" i="49"/>
  <c r="S48" i="49"/>
  <c r="R48" i="49"/>
  <c r="Q48" i="49"/>
  <c r="P48" i="49"/>
  <c r="O48" i="49"/>
  <c r="N48" i="49"/>
  <c r="M48" i="49"/>
  <c r="L48" i="49"/>
  <c r="K48" i="49"/>
  <c r="J48" i="49"/>
  <c r="I48" i="49"/>
  <c r="H48" i="49"/>
  <c r="AG48" i="49"/>
  <c r="G48" i="49"/>
  <c r="AF48" i="49"/>
  <c r="F48" i="49"/>
  <c r="E48" i="49"/>
  <c r="X48" i="49"/>
  <c r="D48" i="49"/>
  <c r="W48" i="49"/>
  <c r="C48" i="49"/>
  <c r="U46" i="49"/>
  <c r="S44" i="49"/>
  <c r="R44" i="49"/>
  <c r="Q44" i="49"/>
  <c r="P44" i="49"/>
  <c r="O44" i="49"/>
  <c r="N44" i="49"/>
  <c r="M44" i="49"/>
  <c r="L44" i="49"/>
  <c r="K44" i="49"/>
  <c r="J44" i="49"/>
  <c r="I44" i="49"/>
  <c r="H44" i="49"/>
  <c r="AG44" i="49"/>
  <c r="G44" i="49"/>
  <c r="AF44" i="49"/>
  <c r="F44" i="49"/>
  <c r="E44" i="49"/>
  <c r="X44" i="49"/>
  <c r="D44" i="49"/>
  <c r="W44" i="49"/>
  <c r="Z44" i="49"/>
  <c r="W42" i="49"/>
  <c r="C44" i="49"/>
  <c r="U42" i="49"/>
  <c r="S40" i="49"/>
  <c r="R40" i="49"/>
  <c r="Y40" i="49"/>
  <c r="Q40" i="49"/>
  <c r="P40" i="49"/>
  <c r="O40" i="49"/>
  <c r="N40" i="49"/>
  <c r="M40" i="49"/>
  <c r="L40" i="49"/>
  <c r="K40" i="49"/>
  <c r="J40" i="49"/>
  <c r="I40" i="49"/>
  <c r="H40" i="49"/>
  <c r="AG40" i="49"/>
  <c r="G40" i="49"/>
  <c r="AF40" i="49"/>
  <c r="F40" i="49"/>
  <c r="E40" i="49"/>
  <c r="X40" i="49"/>
  <c r="D40" i="49"/>
  <c r="W40" i="49"/>
  <c r="C40" i="49"/>
  <c r="U38" i="49"/>
  <c r="S36" i="49"/>
  <c r="R36" i="49"/>
  <c r="AH36" i="49"/>
  <c r="Q36" i="49"/>
  <c r="P36" i="49"/>
  <c r="O36" i="49"/>
  <c r="N36" i="49"/>
  <c r="M36" i="49"/>
  <c r="L36" i="49"/>
  <c r="K36" i="49"/>
  <c r="J36" i="49"/>
  <c r="I36" i="49"/>
  <c r="H36" i="49"/>
  <c r="AG36" i="49"/>
  <c r="G36" i="49"/>
  <c r="AF36" i="49"/>
  <c r="AI36" i="49"/>
  <c r="AF34" i="49"/>
  <c r="F36" i="49"/>
  <c r="E36" i="49"/>
  <c r="X36" i="49"/>
  <c r="D36" i="49"/>
  <c r="W36" i="49"/>
  <c r="C36" i="49"/>
  <c r="U34" i="49"/>
  <c r="S32" i="49"/>
  <c r="R32" i="49"/>
  <c r="AH32" i="49"/>
  <c r="Q32" i="49"/>
  <c r="P32" i="49"/>
  <c r="O32" i="49"/>
  <c r="N32" i="49"/>
  <c r="M32" i="49"/>
  <c r="L32" i="49"/>
  <c r="K32" i="49"/>
  <c r="J32" i="49"/>
  <c r="I32" i="49"/>
  <c r="H32" i="49"/>
  <c r="AG32" i="49"/>
  <c r="G32" i="49"/>
  <c r="AF32" i="49"/>
  <c r="F32" i="49"/>
  <c r="E32" i="49"/>
  <c r="X32" i="49"/>
  <c r="D32" i="49"/>
  <c r="W32" i="49"/>
  <c r="C32" i="49"/>
  <c r="U30" i="49"/>
  <c r="S28" i="49"/>
  <c r="R28" i="49"/>
  <c r="Y28" i="49"/>
  <c r="Q28" i="49"/>
  <c r="P28" i="49"/>
  <c r="O28" i="49"/>
  <c r="N28" i="49"/>
  <c r="M28" i="49"/>
  <c r="L28" i="49"/>
  <c r="K28" i="49"/>
  <c r="J28" i="49"/>
  <c r="I28" i="49"/>
  <c r="H28" i="49"/>
  <c r="AG28" i="49"/>
  <c r="G28" i="49"/>
  <c r="AF28" i="49"/>
  <c r="F28" i="49"/>
  <c r="E28" i="49"/>
  <c r="X28" i="49"/>
  <c r="D28" i="49"/>
  <c r="W28" i="49"/>
  <c r="Z28" i="49"/>
  <c r="W26" i="49"/>
  <c r="C28" i="49"/>
  <c r="U26" i="49"/>
  <c r="S24" i="49"/>
  <c r="R24" i="49"/>
  <c r="AH24" i="49"/>
  <c r="Q24" i="49"/>
  <c r="P24" i="49"/>
  <c r="O24" i="49"/>
  <c r="N24" i="49"/>
  <c r="M24" i="49"/>
  <c r="L24" i="49"/>
  <c r="K24" i="49"/>
  <c r="J24" i="49"/>
  <c r="I24" i="49"/>
  <c r="H24" i="49"/>
  <c r="AG24" i="49"/>
  <c r="G24" i="49"/>
  <c r="AF24" i="49"/>
  <c r="F24" i="49"/>
  <c r="E24" i="49"/>
  <c r="X24" i="49"/>
  <c r="D24" i="49"/>
  <c r="W24" i="49"/>
  <c r="C24" i="49"/>
  <c r="U22" i="49"/>
  <c r="S20" i="49"/>
  <c r="R20" i="49"/>
  <c r="Q20" i="49"/>
  <c r="P20" i="49"/>
  <c r="O20" i="49"/>
  <c r="N20" i="49"/>
  <c r="M20" i="49"/>
  <c r="L20" i="49"/>
  <c r="K20" i="49"/>
  <c r="J20" i="49"/>
  <c r="I20" i="49"/>
  <c r="H20" i="49"/>
  <c r="AG20" i="49"/>
  <c r="G20" i="49"/>
  <c r="AF20" i="49"/>
  <c r="F20" i="49"/>
  <c r="E20" i="49"/>
  <c r="X20" i="49"/>
  <c r="D20" i="49"/>
  <c r="W20" i="49"/>
  <c r="C20" i="49"/>
  <c r="U18" i="49"/>
  <c r="S16" i="49"/>
  <c r="R16" i="49"/>
  <c r="Y16" i="49"/>
  <c r="Q16" i="49"/>
  <c r="P16" i="49"/>
  <c r="O16" i="49"/>
  <c r="N16" i="49"/>
  <c r="M16" i="49"/>
  <c r="L16" i="49"/>
  <c r="K16" i="49"/>
  <c r="J16" i="49"/>
  <c r="I16" i="49"/>
  <c r="H16" i="49"/>
  <c r="AG16" i="49"/>
  <c r="G16" i="49"/>
  <c r="AF16" i="49"/>
  <c r="F16" i="49"/>
  <c r="E16" i="49"/>
  <c r="X16" i="49"/>
  <c r="D16" i="49"/>
  <c r="W16" i="49"/>
  <c r="C16" i="49"/>
  <c r="U14" i="49"/>
  <c r="S12" i="49"/>
  <c r="R12" i="49"/>
  <c r="Q12" i="49"/>
  <c r="P12" i="49"/>
  <c r="O12" i="49"/>
  <c r="N12" i="49"/>
  <c r="M12" i="49"/>
  <c r="L12" i="49"/>
  <c r="K12" i="49"/>
  <c r="J12" i="49"/>
  <c r="I12" i="49"/>
  <c r="H12" i="49"/>
  <c r="AG12" i="49"/>
  <c r="G12" i="49"/>
  <c r="AF12" i="49"/>
  <c r="F12" i="49"/>
  <c r="E12" i="49"/>
  <c r="X12" i="49"/>
  <c r="D12" i="49"/>
  <c r="W12" i="49"/>
  <c r="C12" i="49"/>
  <c r="U10" i="49"/>
  <c r="S52" i="45"/>
  <c r="R52" i="45"/>
  <c r="Y52" i="45"/>
  <c r="Q52" i="45"/>
  <c r="P52" i="45"/>
  <c r="O52" i="45"/>
  <c r="N52" i="45"/>
  <c r="M52" i="45"/>
  <c r="L52" i="45"/>
  <c r="K52" i="45"/>
  <c r="J52" i="45"/>
  <c r="I52" i="45"/>
  <c r="H52" i="45"/>
  <c r="AG52" i="45"/>
  <c r="G52" i="45"/>
  <c r="AF52" i="45"/>
  <c r="F52" i="45"/>
  <c r="E52" i="45"/>
  <c r="D52" i="45"/>
  <c r="C52" i="45"/>
  <c r="U50" i="45"/>
  <c r="S48" i="45"/>
  <c r="R48" i="45"/>
  <c r="Y48" i="45"/>
  <c r="Q48" i="45"/>
  <c r="P48" i="45"/>
  <c r="O48" i="45"/>
  <c r="N48" i="45"/>
  <c r="M48" i="45"/>
  <c r="L48" i="45"/>
  <c r="K48" i="45"/>
  <c r="J48" i="45"/>
  <c r="I48" i="45"/>
  <c r="H48" i="45"/>
  <c r="AG48" i="45"/>
  <c r="G48" i="45"/>
  <c r="AF48" i="45"/>
  <c r="F48" i="45"/>
  <c r="E48" i="45"/>
  <c r="D48" i="45"/>
  <c r="W48" i="45"/>
  <c r="C48" i="45"/>
  <c r="U46" i="45"/>
  <c r="S44" i="45"/>
  <c r="R44" i="45"/>
  <c r="Y44" i="45"/>
  <c r="Q44" i="45"/>
  <c r="P44" i="45"/>
  <c r="O44" i="45"/>
  <c r="N44" i="45"/>
  <c r="M44" i="45"/>
  <c r="L44" i="45"/>
  <c r="K44" i="45"/>
  <c r="J44" i="45"/>
  <c r="I44" i="45"/>
  <c r="H44" i="45"/>
  <c r="AG44" i="45"/>
  <c r="G44" i="45"/>
  <c r="AF44" i="45"/>
  <c r="F44" i="45"/>
  <c r="AB44" i="45"/>
  <c r="AD44" i="45"/>
  <c r="AB42" i="45"/>
  <c r="E44" i="45"/>
  <c r="D44" i="45"/>
  <c r="W44" i="45"/>
  <c r="C44" i="45"/>
  <c r="U42" i="45"/>
  <c r="S40" i="45"/>
  <c r="R40" i="45"/>
  <c r="AH40" i="45"/>
  <c r="Q40" i="45"/>
  <c r="P40" i="45"/>
  <c r="O40" i="45"/>
  <c r="N40" i="45"/>
  <c r="M40" i="45"/>
  <c r="L40" i="45"/>
  <c r="K40" i="45"/>
  <c r="J40" i="45"/>
  <c r="I40" i="45"/>
  <c r="H40" i="45"/>
  <c r="AG40" i="45"/>
  <c r="G40" i="45"/>
  <c r="AF40" i="45"/>
  <c r="F40" i="45"/>
  <c r="E40" i="45"/>
  <c r="D40" i="45"/>
  <c r="C40" i="45"/>
  <c r="U38" i="45"/>
  <c r="S36" i="45"/>
  <c r="R36" i="45"/>
  <c r="Y36" i="45"/>
  <c r="Q36" i="45"/>
  <c r="P36" i="45"/>
  <c r="O36" i="45"/>
  <c r="N36" i="45"/>
  <c r="M36" i="45"/>
  <c r="L36" i="45"/>
  <c r="K36" i="45"/>
  <c r="J36" i="45"/>
  <c r="I36" i="45"/>
  <c r="H36" i="45"/>
  <c r="AG36" i="45"/>
  <c r="G36" i="45"/>
  <c r="AF36" i="45"/>
  <c r="F36" i="45"/>
  <c r="E36" i="45"/>
  <c r="D36" i="45"/>
  <c r="C36" i="45"/>
  <c r="U34" i="45"/>
  <c r="S32" i="45"/>
  <c r="R32" i="45"/>
  <c r="Y32" i="45"/>
  <c r="Q32" i="45"/>
  <c r="P32" i="45"/>
  <c r="O32" i="45"/>
  <c r="N32" i="45"/>
  <c r="M32" i="45"/>
  <c r="L32" i="45"/>
  <c r="K32" i="45"/>
  <c r="J32" i="45"/>
  <c r="I32" i="45"/>
  <c r="H32" i="45"/>
  <c r="AG32" i="45"/>
  <c r="G32" i="45"/>
  <c r="AF32" i="45"/>
  <c r="F32" i="45"/>
  <c r="E32" i="45"/>
  <c r="D32" i="45"/>
  <c r="C32" i="45"/>
  <c r="U30" i="45"/>
  <c r="S28" i="45"/>
  <c r="R28" i="45"/>
  <c r="Y28" i="45"/>
  <c r="Q28" i="45"/>
  <c r="P28" i="45"/>
  <c r="O28" i="45"/>
  <c r="N28" i="45"/>
  <c r="M28" i="45"/>
  <c r="L28" i="45"/>
  <c r="K28" i="45"/>
  <c r="J28" i="45"/>
  <c r="I28" i="45"/>
  <c r="H28" i="45"/>
  <c r="AG28" i="45"/>
  <c r="G28" i="45"/>
  <c r="AF28" i="45"/>
  <c r="F28" i="45"/>
  <c r="E28" i="45"/>
  <c r="D28" i="45"/>
  <c r="C28" i="45"/>
  <c r="U26" i="45"/>
  <c r="S24" i="45"/>
  <c r="R24" i="45"/>
  <c r="AH24" i="45"/>
  <c r="Q24" i="45"/>
  <c r="P24" i="45"/>
  <c r="O24" i="45"/>
  <c r="N24" i="45"/>
  <c r="M24" i="45"/>
  <c r="L24" i="45"/>
  <c r="K24" i="45"/>
  <c r="J24" i="45"/>
  <c r="I24" i="45"/>
  <c r="H24" i="45"/>
  <c r="AG24" i="45"/>
  <c r="G24" i="45"/>
  <c r="AF24" i="45"/>
  <c r="F24" i="45"/>
  <c r="E24" i="45"/>
  <c r="D24" i="45"/>
  <c r="C24" i="45"/>
  <c r="U22" i="45"/>
  <c r="S20" i="45"/>
  <c r="R20" i="45"/>
  <c r="Y20" i="45"/>
  <c r="Q20" i="45"/>
  <c r="P20" i="45"/>
  <c r="O20" i="45"/>
  <c r="N20" i="45"/>
  <c r="M20" i="45"/>
  <c r="L20" i="45"/>
  <c r="K20" i="45"/>
  <c r="J20" i="45"/>
  <c r="I20" i="45"/>
  <c r="H20" i="45"/>
  <c r="AG20" i="45"/>
  <c r="G20" i="45"/>
  <c r="AF20" i="45"/>
  <c r="F20" i="45"/>
  <c r="E20" i="45"/>
  <c r="D20" i="45"/>
  <c r="C20" i="45"/>
  <c r="U18" i="45"/>
  <c r="S16" i="45"/>
  <c r="R16" i="45"/>
  <c r="Y16" i="45"/>
  <c r="Q16" i="45"/>
  <c r="P16" i="45"/>
  <c r="O16" i="45"/>
  <c r="N16" i="45"/>
  <c r="M16" i="45"/>
  <c r="L16" i="45"/>
  <c r="K16" i="45"/>
  <c r="J16" i="45"/>
  <c r="I16" i="45"/>
  <c r="H16" i="45"/>
  <c r="AG16" i="45"/>
  <c r="G16" i="45"/>
  <c r="AF16" i="45"/>
  <c r="F16" i="45"/>
  <c r="E16" i="45"/>
  <c r="D16" i="45"/>
  <c r="C16" i="45"/>
  <c r="U14" i="45"/>
  <c r="S12" i="45"/>
  <c r="R12" i="45"/>
  <c r="Y12" i="45"/>
  <c r="Q12" i="45"/>
  <c r="P12" i="45"/>
  <c r="O12" i="45"/>
  <c r="N12" i="45"/>
  <c r="M12" i="45"/>
  <c r="L12" i="45"/>
  <c r="K12" i="45"/>
  <c r="J12" i="45"/>
  <c r="I12" i="45"/>
  <c r="H12" i="45"/>
  <c r="AG12" i="45"/>
  <c r="G12" i="45"/>
  <c r="AF12" i="45"/>
  <c r="F12" i="45"/>
  <c r="E12" i="45"/>
  <c r="D12" i="45"/>
  <c r="C12" i="45"/>
  <c r="U10" i="45"/>
  <c r="S52" i="48"/>
  <c r="R52" i="48"/>
  <c r="Q52" i="48"/>
  <c r="P52" i="48"/>
  <c r="O52" i="48"/>
  <c r="N52" i="48"/>
  <c r="M52" i="48"/>
  <c r="L52" i="48"/>
  <c r="K52" i="48"/>
  <c r="J52" i="48"/>
  <c r="I52" i="48"/>
  <c r="H52" i="48"/>
  <c r="G52" i="48"/>
  <c r="F52" i="48"/>
  <c r="E52" i="48"/>
  <c r="D52" i="48"/>
  <c r="C52" i="48"/>
  <c r="S8" i="49"/>
  <c r="R8" i="49"/>
  <c r="AH8" i="49"/>
  <c r="Q8" i="49"/>
  <c r="P8" i="49"/>
  <c r="O8" i="49"/>
  <c r="N8" i="49"/>
  <c r="M8" i="49"/>
  <c r="L8" i="49"/>
  <c r="K8" i="49"/>
  <c r="X8" i="49"/>
  <c r="J8" i="49"/>
  <c r="I8" i="49"/>
  <c r="H8" i="49"/>
  <c r="AG8" i="49"/>
  <c r="G8" i="49"/>
  <c r="F8" i="49"/>
  <c r="E8" i="49"/>
  <c r="D8" i="49"/>
  <c r="W8" i="49"/>
  <c r="C8" i="49"/>
  <c r="S8" i="50"/>
  <c r="R8" i="50"/>
  <c r="Q8" i="50"/>
  <c r="P8" i="50"/>
  <c r="O8" i="50"/>
  <c r="N8" i="50"/>
  <c r="M8" i="50"/>
  <c r="L8" i="50"/>
  <c r="K8" i="50"/>
  <c r="J8" i="50"/>
  <c r="I8" i="50"/>
  <c r="H8" i="50"/>
  <c r="AG8" i="50"/>
  <c r="G8" i="50"/>
  <c r="F8" i="50"/>
  <c r="AB8" i="50"/>
  <c r="E8" i="50"/>
  <c r="D8" i="50"/>
  <c r="W8" i="50"/>
  <c r="C8" i="50"/>
  <c r="D4" i="51"/>
  <c r="AB4" i="51"/>
  <c r="E4" i="51"/>
  <c r="AC4" i="51"/>
  <c r="AD4" i="51"/>
  <c r="AB2" i="51"/>
  <c r="F4" i="51"/>
  <c r="AJ4" i="51"/>
  <c r="G4" i="51"/>
  <c r="AK4" i="51"/>
  <c r="H4" i="51"/>
  <c r="AL4" i="51"/>
  <c r="I4" i="51"/>
  <c r="J4" i="51"/>
  <c r="K4" i="51"/>
  <c r="L4" i="51"/>
  <c r="M4" i="51"/>
  <c r="N4" i="51"/>
  <c r="O4" i="51"/>
  <c r="P4" i="51"/>
  <c r="Q4" i="51"/>
  <c r="R4" i="51"/>
  <c r="AF4" i="51"/>
  <c r="S4" i="51"/>
  <c r="AG4" i="51"/>
  <c r="C4" i="51"/>
  <c r="W4" i="51"/>
  <c r="D4" i="50"/>
  <c r="E4" i="50"/>
  <c r="F4" i="50"/>
  <c r="G4" i="50"/>
  <c r="H4" i="50"/>
  <c r="AG4" i="50"/>
  <c r="I4" i="50"/>
  <c r="J4" i="50"/>
  <c r="K4" i="50"/>
  <c r="L4" i="50"/>
  <c r="M4" i="50"/>
  <c r="N4" i="50"/>
  <c r="O4" i="50"/>
  <c r="P4" i="50"/>
  <c r="Q4" i="50"/>
  <c r="X4" i="50"/>
  <c r="R4" i="50"/>
  <c r="AH4" i="50"/>
  <c r="S4" i="50"/>
  <c r="C4" i="50"/>
  <c r="AH8" i="50"/>
  <c r="AF8" i="50"/>
  <c r="X8" i="50"/>
  <c r="U6" i="50"/>
  <c r="AF4" i="50"/>
  <c r="AB4" i="50"/>
  <c r="U2" i="50"/>
  <c r="D4" i="49"/>
  <c r="E4" i="49"/>
  <c r="F4" i="49"/>
  <c r="AB4" i="49"/>
  <c r="G4" i="49"/>
  <c r="AF4" i="49"/>
  <c r="H4" i="49"/>
  <c r="AG4" i="49"/>
  <c r="I4" i="49"/>
  <c r="J4" i="49"/>
  <c r="K4" i="49"/>
  <c r="N4" i="49"/>
  <c r="Q4" i="49"/>
  <c r="L4" i="49"/>
  <c r="M4" i="49"/>
  <c r="O4" i="49"/>
  <c r="P4" i="49"/>
  <c r="R4" i="49"/>
  <c r="S4" i="49"/>
  <c r="C4" i="49"/>
  <c r="AF8" i="49"/>
  <c r="AI8" i="49"/>
  <c r="AF6" i="49"/>
  <c r="U6" i="49"/>
  <c r="Y4" i="49"/>
  <c r="W4" i="49"/>
  <c r="U2" i="49"/>
  <c r="D4" i="47"/>
  <c r="E4" i="47"/>
  <c r="G4" i="47"/>
  <c r="H4" i="47"/>
  <c r="I4" i="47"/>
  <c r="J4" i="47"/>
  <c r="K4" i="47"/>
  <c r="L4" i="47"/>
  <c r="M4" i="47"/>
  <c r="N4" i="47"/>
  <c r="O4" i="47"/>
  <c r="P4" i="47"/>
  <c r="Q4" i="47"/>
  <c r="R4" i="47"/>
  <c r="S4" i="47"/>
  <c r="C4" i="47"/>
  <c r="D4" i="48"/>
  <c r="E4" i="48"/>
  <c r="F4" i="48"/>
  <c r="G4" i="48"/>
  <c r="H4" i="48"/>
  <c r="I4" i="48"/>
  <c r="J4" i="48"/>
  <c r="K4" i="48"/>
  <c r="L4" i="48"/>
  <c r="M4" i="48"/>
  <c r="N4" i="48"/>
  <c r="O4" i="48"/>
  <c r="P4" i="48"/>
  <c r="Q4" i="48"/>
  <c r="R4" i="48"/>
  <c r="S4" i="48"/>
  <c r="C4" i="48"/>
  <c r="R52" i="46"/>
  <c r="Y52" i="46"/>
  <c r="E52" i="46"/>
  <c r="K52" i="46"/>
  <c r="N52" i="46"/>
  <c r="Q52" i="46"/>
  <c r="D52" i="46"/>
  <c r="J52" i="46"/>
  <c r="M52" i="46"/>
  <c r="P52" i="46"/>
  <c r="S52" i="46"/>
  <c r="AG52" i="46"/>
  <c r="G52" i="46"/>
  <c r="AK52" i="46"/>
  <c r="H52" i="46"/>
  <c r="AL52" i="46"/>
  <c r="F52" i="46"/>
  <c r="AJ52" i="46"/>
  <c r="U2" i="46"/>
  <c r="R4" i="46"/>
  <c r="AF4" i="46"/>
  <c r="E4" i="46"/>
  <c r="K4" i="46"/>
  <c r="N4" i="46"/>
  <c r="Q4" i="46"/>
  <c r="D4" i="46"/>
  <c r="J4" i="46"/>
  <c r="M4" i="46"/>
  <c r="P4" i="46"/>
  <c r="F4" i="46"/>
  <c r="AJ4" i="46"/>
  <c r="G4" i="46"/>
  <c r="AK4" i="46"/>
  <c r="H4" i="46"/>
  <c r="AL4" i="46"/>
  <c r="U6" i="43"/>
  <c r="R8" i="43"/>
  <c r="Y8" i="43"/>
  <c r="E8" i="43"/>
  <c r="K8" i="43"/>
  <c r="N8" i="43"/>
  <c r="Q8" i="43"/>
  <c r="D8" i="43"/>
  <c r="J8" i="43"/>
  <c r="M8" i="43"/>
  <c r="P8" i="43"/>
  <c r="S8" i="43"/>
  <c r="G8" i="43"/>
  <c r="AF8" i="43"/>
  <c r="H8" i="43"/>
  <c r="AG8" i="43"/>
  <c r="U2" i="43"/>
  <c r="R4" i="43"/>
  <c r="Y4" i="43"/>
  <c r="E4" i="43"/>
  <c r="K4" i="43"/>
  <c r="N4" i="43"/>
  <c r="Q4" i="43"/>
  <c r="D4" i="43"/>
  <c r="J4" i="43"/>
  <c r="W4" i="43"/>
  <c r="M4" i="43"/>
  <c r="P4" i="43"/>
  <c r="F4" i="43"/>
  <c r="AB4" i="43"/>
  <c r="G4" i="43"/>
  <c r="AF4" i="43"/>
  <c r="H4" i="43"/>
  <c r="AG4" i="43"/>
  <c r="U6" i="45"/>
  <c r="R8" i="45"/>
  <c r="Y8" i="45"/>
  <c r="E8" i="45"/>
  <c r="K8" i="45"/>
  <c r="N8" i="45"/>
  <c r="Q8" i="45"/>
  <c r="D8" i="45"/>
  <c r="J8" i="45"/>
  <c r="M8" i="45"/>
  <c r="P8" i="45"/>
  <c r="S8" i="45"/>
  <c r="G8" i="45"/>
  <c r="AF8" i="45"/>
  <c r="H8" i="45"/>
  <c r="AG8" i="45"/>
  <c r="U2" i="45"/>
  <c r="R4" i="45"/>
  <c r="Y4" i="45"/>
  <c r="E4" i="45"/>
  <c r="K4" i="45"/>
  <c r="N4" i="45"/>
  <c r="Q4" i="45"/>
  <c r="D4" i="45"/>
  <c r="J4" i="45"/>
  <c r="M4" i="45"/>
  <c r="W4" i="45"/>
  <c r="P4" i="45"/>
  <c r="AC4" i="45"/>
  <c r="F4" i="45"/>
  <c r="AB4" i="45"/>
  <c r="G4" i="45"/>
  <c r="AF4" i="45"/>
  <c r="AH4" i="45"/>
  <c r="H4" i="45"/>
  <c r="AG4" i="45"/>
  <c r="U2" i="47"/>
  <c r="O8" i="45"/>
  <c r="L8" i="45"/>
  <c r="I8" i="45"/>
  <c r="F8" i="45"/>
  <c r="C8" i="45"/>
  <c r="I4" i="45"/>
  <c r="L4" i="45"/>
  <c r="O4" i="45"/>
  <c r="S4" i="45"/>
  <c r="C4" i="45"/>
  <c r="O8" i="43"/>
  <c r="L8" i="43"/>
  <c r="I8" i="43"/>
  <c r="F8" i="43"/>
  <c r="C8" i="43"/>
  <c r="I4" i="43"/>
  <c r="L4" i="43"/>
  <c r="O4" i="43"/>
  <c r="S4" i="43"/>
  <c r="C4" i="43"/>
  <c r="O52" i="46"/>
  <c r="L52" i="46"/>
  <c r="I52" i="46"/>
  <c r="C52" i="46"/>
  <c r="S4" i="46"/>
  <c r="AG4" i="46"/>
  <c r="O4" i="46"/>
  <c r="L4" i="46"/>
  <c r="I4" i="46"/>
  <c r="C4" i="46"/>
  <c r="Y8" i="50"/>
  <c r="AC8" i="50"/>
  <c r="Y8" i="49"/>
  <c r="AC4" i="49"/>
  <c r="AD4" i="49"/>
  <c r="AB2" i="49"/>
  <c r="AH4" i="49"/>
  <c r="AC8" i="49"/>
  <c r="AD8" i="50"/>
  <c r="AB6" i="50"/>
  <c r="AI16" i="43"/>
  <c r="AF14" i="43"/>
  <c r="W12" i="43"/>
  <c r="X16" i="43"/>
  <c r="Z16" i="43"/>
  <c r="W14" i="43"/>
  <c r="AK14" i="43"/>
  <c r="W20" i="43"/>
  <c r="W28" i="43"/>
  <c r="Z28" i="43"/>
  <c r="W26" i="43"/>
  <c r="AK26" i="43"/>
  <c r="X32" i="43"/>
  <c r="Z32" i="43"/>
  <c r="W30" i="43"/>
  <c r="AK30" i="43"/>
  <c r="W36" i="43"/>
  <c r="X40" i="43"/>
  <c r="X48" i="43"/>
  <c r="Z48" i="43"/>
  <c r="W46" i="43"/>
  <c r="AK46" i="43"/>
  <c r="W52" i="43"/>
  <c r="AI48" i="43"/>
  <c r="AF46" i="43"/>
  <c r="X4" i="43"/>
  <c r="Z4" i="43"/>
  <c r="W2" i="43"/>
  <c r="W8" i="43"/>
  <c r="X12" i="43"/>
  <c r="AH16" i="43"/>
  <c r="X20" i="43"/>
  <c r="Z20" i="43"/>
  <c r="W18" i="43"/>
  <c r="X28" i="43"/>
  <c r="AH32" i="43"/>
  <c r="AI32" i="43"/>
  <c r="AF30" i="43"/>
  <c r="X36" i="43"/>
  <c r="W44" i="43"/>
  <c r="AH48" i="43"/>
  <c r="X52" i="43"/>
  <c r="W32" i="50"/>
  <c r="W48" i="50"/>
  <c r="AH24" i="46"/>
  <c r="AF22" i="46"/>
  <c r="AM8" i="46"/>
  <c r="AJ6" i="46"/>
  <c r="W4" i="46"/>
  <c r="AB52" i="46"/>
  <c r="AD52" i="46"/>
  <c r="AB50" i="46"/>
  <c r="AC52" i="46"/>
  <c r="W8" i="46"/>
  <c r="AH36" i="46"/>
  <c r="AF34" i="46"/>
  <c r="AH52" i="51"/>
  <c r="AF50" i="51"/>
  <c r="AH4" i="51"/>
  <c r="AF2" i="51"/>
  <c r="AD52" i="51"/>
  <c r="AB50" i="51"/>
  <c r="X4" i="51"/>
  <c r="Y4" i="51"/>
  <c r="AF12" i="51"/>
  <c r="AH12" i="51"/>
  <c r="AF10" i="51"/>
  <c r="AM28" i="51"/>
  <c r="AJ26" i="51"/>
  <c r="AC36" i="51"/>
  <c r="AF44" i="51"/>
  <c r="AH44" i="51"/>
  <c r="AF42" i="51"/>
  <c r="AC48" i="51"/>
  <c r="AC12" i="51"/>
  <c r="AH28" i="51"/>
  <c r="AF26" i="51"/>
  <c r="AC44" i="51"/>
  <c r="W8" i="51"/>
  <c r="AH16" i="51"/>
  <c r="AF14" i="51"/>
  <c r="AD20" i="51"/>
  <c r="AB18" i="51"/>
  <c r="AI52" i="49"/>
  <c r="AF50" i="49"/>
  <c r="Z40" i="49"/>
  <c r="W38" i="49"/>
  <c r="Z16" i="49"/>
  <c r="W14" i="49"/>
  <c r="AI24" i="49"/>
  <c r="AF22" i="49"/>
  <c r="AI32" i="49"/>
  <c r="AF30" i="49"/>
  <c r="AI40" i="49"/>
  <c r="AF38" i="49"/>
  <c r="Z12" i="49"/>
  <c r="W10" i="49"/>
  <c r="AH16" i="49"/>
  <c r="AI16" i="49"/>
  <c r="AF14" i="49"/>
  <c r="Y20" i="49"/>
  <c r="Z20" i="49"/>
  <c r="W18" i="49"/>
  <c r="AH28" i="49"/>
  <c r="AI28" i="49"/>
  <c r="AF26" i="49"/>
  <c r="Y32" i="49"/>
  <c r="Z32" i="49"/>
  <c r="W30" i="49"/>
  <c r="Y12" i="49"/>
  <c r="AH20" i="49"/>
  <c r="AI20" i="49"/>
  <c r="AF18" i="49"/>
  <c r="Y24" i="49"/>
  <c r="Z24" i="49"/>
  <c r="W22" i="49"/>
  <c r="AH40" i="49"/>
  <c r="Y48" i="49"/>
  <c r="Z48" i="49"/>
  <c r="W46" i="49"/>
  <c r="AH12" i="49"/>
  <c r="AI12" i="49"/>
  <c r="AF10" i="49"/>
  <c r="Y36" i="49"/>
  <c r="Z36" i="49"/>
  <c r="W34" i="49"/>
  <c r="AH44" i="49"/>
  <c r="AI44" i="49"/>
  <c r="AF42" i="49"/>
  <c r="AH48" i="49"/>
  <c r="AI48" i="49"/>
  <c r="AF46" i="49"/>
  <c r="AH52" i="49"/>
  <c r="AI4" i="49"/>
  <c r="AF2" i="49"/>
  <c r="X4" i="49"/>
  <c r="Z4" i="49"/>
  <c r="W2" i="49"/>
  <c r="AK2" i="49"/>
  <c r="AH44" i="45"/>
  <c r="X8" i="45"/>
  <c r="AD4" i="45"/>
  <c r="AB2" i="45"/>
  <c r="X4" i="45"/>
  <c r="W20" i="45"/>
  <c r="X32" i="45"/>
  <c r="AI4" i="45"/>
  <c r="AF2" i="45"/>
  <c r="AH8" i="45"/>
  <c r="AI8" i="45"/>
  <c r="AF6" i="45"/>
  <c r="X28" i="45"/>
  <c r="X44" i="45"/>
  <c r="X48" i="45"/>
  <c r="AC8" i="45"/>
  <c r="AD8" i="45"/>
  <c r="AB6" i="45"/>
  <c r="W24" i="45"/>
  <c r="X4" i="48"/>
  <c r="W4" i="48"/>
  <c r="X28" i="50"/>
  <c r="W16" i="50"/>
  <c r="AD44" i="50"/>
  <c r="AB42" i="50"/>
  <c r="AC12" i="50"/>
  <c r="X44" i="50"/>
  <c r="Z44" i="50"/>
  <c r="W42" i="50"/>
  <c r="W28" i="50"/>
  <c r="AC28" i="50"/>
  <c r="AD28" i="50"/>
  <c r="AB26" i="50"/>
  <c r="X32" i="50"/>
  <c r="Z32" i="50"/>
  <c r="W30" i="50"/>
  <c r="Z8" i="50"/>
  <c r="W6" i="50"/>
  <c r="X12" i="50"/>
  <c r="AH12" i="50"/>
  <c r="AI12" i="50"/>
  <c r="AF10" i="50"/>
  <c r="X16" i="50"/>
  <c r="W24" i="50"/>
  <c r="W40" i="50"/>
  <c r="W4" i="50"/>
  <c r="X24" i="50"/>
  <c r="AC36" i="50"/>
  <c r="AD36" i="50"/>
  <c r="AB34" i="50"/>
  <c r="X40" i="50"/>
  <c r="AC52" i="50"/>
  <c r="AD52" i="50"/>
  <c r="AB50" i="50"/>
  <c r="AI8" i="50"/>
  <c r="AF6" i="50"/>
  <c r="X52" i="50"/>
  <c r="Z52" i="50"/>
  <c r="W50" i="50"/>
  <c r="AI4" i="50"/>
  <c r="AF2" i="50"/>
  <c r="AH28" i="50"/>
  <c r="AI28" i="50"/>
  <c r="AF26" i="50"/>
  <c r="AH44" i="50"/>
  <c r="AI44" i="50"/>
  <c r="AF42" i="50"/>
  <c r="W52" i="46"/>
  <c r="X36" i="46"/>
  <c r="W48" i="46"/>
  <c r="AH48" i="46"/>
  <c r="AF46" i="46"/>
  <c r="AB4" i="46"/>
  <c r="AC4" i="46"/>
  <c r="AD4" i="46"/>
  <c r="AB2" i="46"/>
  <c r="X52" i="46"/>
  <c r="AF52" i="46"/>
  <c r="X28" i="46"/>
  <c r="AF28" i="46"/>
  <c r="AH28" i="46"/>
  <c r="AF26" i="46"/>
  <c r="AC32" i="46"/>
  <c r="W36" i="46"/>
  <c r="AC40" i="46"/>
  <c r="W40" i="46"/>
  <c r="AM52" i="46"/>
  <c r="AJ50" i="46"/>
  <c r="Y4" i="46"/>
  <c r="X8" i="46"/>
  <c r="X16" i="46"/>
  <c r="AM20" i="46"/>
  <c r="AJ18" i="46"/>
  <c r="X20" i="46"/>
  <c r="AC24" i="46"/>
  <c r="W24" i="46"/>
  <c r="AM28" i="46"/>
  <c r="AJ26" i="46"/>
  <c r="W32" i="46"/>
  <c r="AC36" i="46"/>
  <c r="X44" i="46"/>
  <c r="Z44" i="46"/>
  <c r="AF44" i="46"/>
  <c r="AH44" i="46"/>
  <c r="AF42" i="46"/>
  <c r="AC48" i="46"/>
  <c r="AC8" i="46"/>
  <c r="W12" i="46"/>
  <c r="Z12" i="46"/>
  <c r="AH12" i="46"/>
  <c r="AF10" i="46"/>
  <c r="AC16" i="46"/>
  <c r="W20" i="46"/>
  <c r="W28" i="46"/>
  <c r="Z28" i="46"/>
  <c r="X32" i="46"/>
  <c r="X40" i="46"/>
  <c r="AC44" i="46"/>
  <c r="X4" i="46"/>
  <c r="Z4" i="46"/>
  <c r="W2" i="46"/>
  <c r="AC12" i="46"/>
  <c r="W16" i="46"/>
  <c r="AH16" i="46"/>
  <c r="AF14" i="46"/>
  <c r="AC20" i="46"/>
  <c r="AD20" i="46"/>
  <c r="AB18" i="46"/>
  <c r="X24" i="46"/>
  <c r="AC28" i="46"/>
  <c r="AM32" i="46"/>
  <c r="AJ30" i="46"/>
  <c r="AB36" i="46"/>
  <c r="AM40" i="46"/>
  <c r="AJ38" i="46"/>
  <c r="W44" i="46"/>
  <c r="X48" i="46"/>
  <c r="X52" i="48"/>
  <c r="W52" i="48"/>
  <c r="AH20" i="51"/>
  <c r="AF18" i="51"/>
  <c r="AH32" i="51"/>
  <c r="AF30" i="51"/>
  <c r="AD36" i="51"/>
  <c r="AB34" i="51"/>
  <c r="AH8" i="51"/>
  <c r="AF6" i="51"/>
  <c r="AM16" i="51"/>
  <c r="AJ14" i="51"/>
  <c r="AM24" i="51"/>
  <c r="AJ22" i="51"/>
  <c r="AM36" i="51"/>
  <c r="AJ34" i="51"/>
  <c r="AH40" i="51"/>
  <c r="AF38" i="51"/>
  <c r="AM48" i="51"/>
  <c r="AJ46" i="51"/>
  <c r="AM12" i="51"/>
  <c r="AJ10" i="51"/>
  <c r="AM44" i="51"/>
  <c r="AJ42" i="51"/>
  <c r="AB8" i="51"/>
  <c r="AD8" i="51"/>
  <c r="AB6" i="51"/>
  <c r="AB24" i="51"/>
  <c r="AD24" i="51"/>
  <c r="AB22" i="51"/>
  <c r="AB40" i="51"/>
  <c r="AD40" i="51"/>
  <c r="AB38" i="51"/>
  <c r="AB12" i="51"/>
  <c r="AD12" i="51"/>
  <c r="AB10" i="51"/>
  <c r="AO18" i="51"/>
  <c r="AB28" i="51"/>
  <c r="AD28" i="51"/>
  <c r="AB26" i="51"/>
  <c r="AO26" i="51"/>
  <c r="AO34" i="51"/>
  <c r="AB44" i="51"/>
  <c r="AD44" i="51"/>
  <c r="AB42" i="51"/>
  <c r="Y8" i="51"/>
  <c r="Z8" i="51"/>
  <c r="AO6" i="51"/>
  <c r="AB16" i="51"/>
  <c r="AD16" i="51"/>
  <c r="AB14" i="51"/>
  <c r="AB32" i="51"/>
  <c r="AD32" i="51"/>
  <c r="AB30" i="51"/>
  <c r="AB48" i="51"/>
  <c r="AD48" i="51"/>
  <c r="AB46" i="51"/>
  <c r="Z4" i="51"/>
  <c r="W2" i="51"/>
  <c r="AM4" i="51"/>
  <c r="AJ2" i="51"/>
  <c r="AO2" i="51"/>
  <c r="AO50" i="51"/>
  <c r="AH20" i="46"/>
  <c r="AF18" i="46"/>
  <c r="AH32" i="46"/>
  <c r="AF30" i="46"/>
  <c r="AH8" i="46"/>
  <c r="AF6" i="46"/>
  <c r="AM16" i="46"/>
  <c r="AJ14" i="46"/>
  <c r="AM24" i="46"/>
  <c r="AJ22" i="46"/>
  <c r="AM36" i="46"/>
  <c r="AJ34" i="46"/>
  <c r="AH40" i="46"/>
  <c r="AF38" i="46"/>
  <c r="AM48" i="46"/>
  <c r="AJ46" i="46"/>
  <c r="AM12" i="46"/>
  <c r="AJ10" i="46"/>
  <c r="AM44" i="46"/>
  <c r="AJ42" i="46"/>
  <c r="AB8" i="46"/>
  <c r="Y16" i="46"/>
  <c r="AB24" i="46"/>
  <c r="Y32" i="46"/>
  <c r="Z32" i="46"/>
  <c r="AB40" i="46"/>
  <c r="AD40" i="46"/>
  <c r="AB38" i="46"/>
  <c r="Y48" i="46"/>
  <c r="AB12" i="46"/>
  <c r="AD12" i="46"/>
  <c r="AB10" i="46"/>
  <c r="Y20" i="46"/>
  <c r="AB28" i="46"/>
  <c r="Y36" i="46"/>
  <c r="AB44" i="46"/>
  <c r="Y8" i="46"/>
  <c r="Z8" i="46"/>
  <c r="AB16" i="46"/>
  <c r="Y24" i="46"/>
  <c r="AB32" i="46"/>
  <c r="Y40" i="46"/>
  <c r="AB48" i="46"/>
  <c r="AH52" i="46"/>
  <c r="AF50" i="46"/>
  <c r="AH4" i="46"/>
  <c r="AF2" i="46"/>
  <c r="AM4" i="46"/>
  <c r="AJ2" i="46"/>
  <c r="AD12" i="50"/>
  <c r="AB10" i="50"/>
  <c r="AI24" i="50"/>
  <c r="AF22" i="50"/>
  <c r="Z36" i="50"/>
  <c r="W34" i="50"/>
  <c r="AI40" i="50"/>
  <c r="AF38" i="50"/>
  <c r="Z20" i="50"/>
  <c r="W18" i="50"/>
  <c r="Z48" i="50"/>
  <c r="W46" i="50"/>
  <c r="Z12" i="50"/>
  <c r="W10" i="50"/>
  <c r="Y24" i="50"/>
  <c r="Y40" i="50"/>
  <c r="AC16" i="50"/>
  <c r="AD16" i="50"/>
  <c r="AB14" i="50"/>
  <c r="AH16" i="50"/>
  <c r="AI16" i="50"/>
  <c r="AF14" i="50"/>
  <c r="AC32" i="50"/>
  <c r="AD32" i="50"/>
  <c r="AB30" i="50"/>
  <c r="AH32" i="50"/>
  <c r="AI32" i="50"/>
  <c r="AF30" i="50"/>
  <c r="AC48" i="50"/>
  <c r="AD48" i="50"/>
  <c r="AB46" i="50"/>
  <c r="AH48" i="50"/>
  <c r="AI48" i="50"/>
  <c r="AF46" i="50"/>
  <c r="AC20" i="50"/>
  <c r="AD20" i="50"/>
  <c r="AB18" i="50"/>
  <c r="AH20" i="50"/>
  <c r="AI20" i="50"/>
  <c r="AF18" i="50"/>
  <c r="AH36" i="50"/>
  <c r="AI36" i="50"/>
  <c r="AF34" i="50"/>
  <c r="AH52" i="50"/>
  <c r="AI52" i="50"/>
  <c r="AF50" i="50"/>
  <c r="AC24" i="50"/>
  <c r="AD24" i="50"/>
  <c r="AB22" i="50"/>
  <c r="AC40" i="50"/>
  <c r="AD40" i="50"/>
  <c r="AB38" i="50"/>
  <c r="X8" i="43"/>
  <c r="AI24" i="43"/>
  <c r="AF22" i="43"/>
  <c r="Z12" i="43"/>
  <c r="W10" i="43"/>
  <c r="AK10" i="43"/>
  <c r="Z36" i="43"/>
  <c r="W34" i="43"/>
  <c r="AI40" i="43"/>
  <c r="AF38" i="43"/>
  <c r="Z52" i="43"/>
  <c r="W50" i="43"/>
  <c r="AI28" i="43"/>
  <c r="AF26" i="43"/>
  <c r="Z44" i="43"/>
  <c r="W42" i="43"/>
  <c r="AH12" i="43"/>
  <c r="AI12" i="43"/>
  <c r="AF10" i="43"/>
  <c r="Y24" i="43"/>
  <c r="Z24" i="43"/>
  <c r="W22" i="43"/>
  <c r="AH28" i="43"/>
  <c r="Y40" i="43"/>
  <c r="Z40" i="43"/>
  <c r="W38" i="43"/>
  <c r="AH44" i="43"/>
  <c r="AI44" i="43"/>
  <c r="AF42" i="43"/>
  <c r="AH20" i="43"/>
  <c r="AI20" i="43"/>
  <c r="AF18" i="43"/>
  <c r="AK34" i="43"/>
  <c r="AH36" i="43"/>
  <c r="AI36" i="43"/>
  <c r="AF34" i="43"/>
  <c r="AH52" i="43"/>
  <c r="AI52" i="43"/>
  <c r="AF50" i="43"/>
  <c r="AK50" i="43"/>
  <c r="Z8" i="43"/>
  <c r="W6" i="43"/>
  <c r="AB6" i="43"/>
  <c r="AC4" i="43"/>
  <c r="AD4" i="43"/>
  <c r="AB2" i="43"/>
  <c r="AH4" i="43"/>
  <c r="AI4" i="43"/>
  <c r="AF2" i="43"/>
  <c r="AH8" i="43"/>
  <c r="AI8" i="43"/>
  <c r="AF6" i="43"/>
  <c r="AC4" i="50"/>
  <c r="AD4" i="50"/>
  <c r="AB2" i="50"/>
  <c r="Y4" i="50"/>
  <c r="Z4" i="50"/>
  <c r="W2" i="50"/>
  <c r="AK22" i="49"/>
  <c r="AK38" i="49"/>
  <c r="AK46" i="49"/>
  <c r="AD8" i="49"/>
  <c r="AB6" i="49"/>
  <c r="Z8" i="49"/>
  <c r="W8" i="45"/>
  <c r="Z8" i="45"/>
  <c r="W6" i="45"/>
  <c r="Z4" i="45"/>
  <c r="W2" i="45"/>
  <c r="AK2" i="45"/>
  <c r="W12" i="45"/>
  <c r="W16" i="45"/>
  <c r="X20" i="45"/>
  <c r="AH20" i="45"/>
  <c r="AI20" i="45"/>
  <c r="AF18" i="45"/>
  <c r="X24" i="45"/>
  <c r="W36" i="45"/>
  <c r="W40" i="45"/>
  <c r="Z44" i="45"/>
  <c r="W42" i="45"/>
  <c r="Z48" i="45"/>
  <c r="W46" i="45"/>
  <c r="X12" i="45"/>
  <c r="AH12" i="45"/>
  <c r="AI12" i="45"/>
  <c r="AF10" i="45"/>
  <c r="X16" i="45"/>
  <c r="W28" i="45"/>
  <c r="W32" i="45"/>
  <c r="Z32" i="45"/>
  <c r="W30" i="45"/>
  <c r="X36" i="45"/>
  <c r="AH36" i="45"/>
  <c r="AI36" i="45"/>
  <c r="AF34" i="45"/>
  <c r="X40" i="45"/>
  <c r="AI44" i="45"/>
  <c r="AF42" i="45"/>
  <c r="W52" i="45"/>
  <c r="AH28" i="45"/>
  <c r="AI28" i="45"/>
  <c r="AF26" i="45"/>
  <c r="X52" i="45"/>
  <c r="Z52" i="45"/>
  <c r="W50" i="45"/>
  <c r="AH52" i="45"/>
  <c r="AI52" i="45"/>
  <c r="AF50" i="45"/>
  <c r="AI40" i="45"/>
  <c r="AF38" i="45"/>
  <c r="Z20" i="45"/>
  <c r="W18" i="45"/>
  <c r="Z16" i="45"/>
  <c r="W14" i="45"/>
  <c r="AI24" i="45"/>
  <c r="AF22" i="45"/>
  <c r="Y24" i="45"/>
  <c r="Z24" i="45"/>
  <c r="W22" i="45"/>
  <c r="Y40" i="45"/>
  <c r="AH16" i="45"/>
  <c r="AI16" i="45"/>
  <c r="AF14" i="45"/>
  <c r="AH32" i="45"/>
  <c r="AI32" i="45"/>
  <c r="AF30" i="45"/>
  <c r="AH48" i="45"/>
  <c r="AI48" i="45"/>
  <c r="AF46" i="45"/>
  <c r="AK22" i="43"/>
  <c r="AK18" i="43"/>
  <c r="AK38" i="43"/>
  <c r="AK2" i="43"/>
  <c r="AK42" i="43"/>
  <c r="AK6" i="50"/>
  <c r="Z28" i="50"/>
  <c r="W26" i="50"/>
  <c r="Z20" i="46"/>
  <c r="AD44" i="46"/>
  <c r="AB42" i="46"/>
  <c r="AO10" i="46"/>
  <c r="AD24" i="46"/>
  <c r="AB22" i="46"/>
  <c r="Z40" i="46"/>
  <c r="Z52" i="46"/>
  <c r="AO42" i="51"/>
  <c r="AO10" i="51"/>
  <c r="AO22" i="51"/>
  <c r="AO38" i="51"/>
  <c r="AK14" i="49"/>
  <c r="AK10" i="49"/>
  <c r="W6" i="49"/>
  <c r="AK6" i="49"/>
  <c r="Z12" i="45"/>
  <c r="W10" i="45"/>
  <c r="AK10" i="45"/>
  <c r="AK6" i="45"/>
  <c r="Z36" i="45"/>
  <c r="W34" i="45"/>
  <c r="AK50" i="45"/>
  <c r="Z28" i="45"/>
  <c r="W26" i="45"/>
  <c r="AK26" i="45"/>
  <c r="AK42" i="45"/>
  <c r="Z40" i="45"/>
  <c r="W38" i="45"/>
  <c r="Y4" i="48"/>
  <c r="AK46" i="50"/>
  <c r="Z16" i="50"/>
  <c r="W14" i="50"/>
  <c r="AK14" i="50"/>
  <c r="Z40" i="50"/>
  <c r="W38" i="50"/>
  <c r="AK38" i="50"/>
  <c r="AK26" i="50"/>
  <c r="AK10" i="50"/>
  <c r="AK50" i="50"/>
  <c r="Z24" i="50"/>
  <c r="W22" i="50"/>
  <c r="AK22" i="50"/>
  <c r="AK42" i="50"/>
  <c r="AD32" i="46"/>
  <c r="AB30" i="46"/>
  <c r="AO50" i="46"/>
  <c r="Z24" i="46"/>
  <c r="AO22" i="46"/>
  <c r="Z36" i="46"/>
  <c r="Z16" i="46"/>
  <c r="AD36" i="46"/>
  <c r="AB34" i="46"/>
  <c r="AD48" i="46"/>
  <c r="AB46" i="46"/>
  <c r="AD28" i="46"/>
  <c r="AB26" i="46"/>
  <c r="AD8" i="46"/>
  <c r="AB6" i="46"/>
  <c r="AO18" i="46"/>
  <c r="AO42" i="46"/>
  <c r="Z48" i="46"/>
  <c r="AD16" i="46"/>
  <c r="AB14" i="46"/>
  <c r="AO14" i="46"/>
  <c r="AO26" i="46"/>
  <c r="Y52" i="48"/>
  <c r="W50" i="48"/>
  <c r="AA50" i="48"/>
  <c r="W2" i="48"/>
  <c r="AA2" i="48"/>
  <c r="AO34" i="46"/>
  <c r="AO46" i="51"/>
  <c r="AO30" i="51"/>
  <c r="AO14" i="51"/>
  <c r="AO38" i="46"/>
  <c r="AO6" i="46"/>
  <c r="AO30" i="46"/>
  <c r="AO2" i="46"/>
  <c r="AK18" i="50"/>
  <c r="AK34" i="50"/>
  <c r="AK30" i="50"/>
  <c r="AK6" i="43"/>
  <c r="AK2" i="50"/>
  <c r="AK30" i="49"/>
  <c r="AK18" i="49"/>
  <c r="AK34" i="49"/>
  <c r="AK50" i="49"/>
  <c r="AK42" i="49"/>
  <c r="AK26" i="49"/>
  <c r="AK38" i="45"/>
  <c r="AK18" i="45"/>
  <c r="AK30" i="45"/>
  <c r="AK22" i="45"/>
  <c r="AK46" i="45"/>
  <c r="AK34" i="45"/>
  <c r="Y4" i="47"/>
  <c r="W2" i="47"/>
  <c r="AA2" i="47"/>
  <c r="AK14" i="45"/>
  <c r="AO46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Office-Benutzer</author>
  </authors>
  <commentList>
    <comment ref="A2" authorId="0" shapeId="0" xr:uid="{4F8B4F73-B18D-2E41-89B0-D3D35094F32C}">
      <text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Beispiel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Office-Benutzer</author>
  </authors>
  <commentList>
    <comment ref="A2" authorId="0" shapeId="0" xr:uid="{3AE67640-9169-194E-822C-4FB3C3C45BD4}">
      <text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Beispiel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Office-Benutzer</author>
  </authors>
  <commentList>
    <comment ref="A2" authorId="0" shapeId="0" xr:uid="{04C4EB14-C50B-1E42-89D9-280750DC8A3E}">
      <text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Beispiel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Office-Benutzer</author>
  </authors>
  <commentList>
    <comment ref="A2" authorId="0" shapeId="0" xr:uid="{0DCA37C5-AB43-B94B-84D3-2BAD4A228D09}">
      <text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Beispiel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Office-Benutzer</author>
  </authors>
  <commentList>
    <comment ref="A2" authorId="0" shapeId="0" xr:uid="{D0EB950B-8963-EB45-999C-4C969DE3E2D1}">
      <text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Beispiel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Office-Benutzer</author>
  </authors>
  <commentList>
    <comment ref="A2" authorId="0" shapeId="0" xr:uid="{44FA6933-AA13-454A-AD1C-316FE1A442D2}">
      <text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Beispiel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Office-Benutzer</author>
  </authors>
  <commentList>
    <comment ref="A2" authorId="0" shapeId="0" xr:uid="{5387F38D-48C4-AD45-B88F-7F9D2EF6E0A8}">
      <text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Beispiel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Office-Benutzer</author>
  </authors>
  <commentList>
    <comment ref="A2" authorId="0" shapeId="0" xr:uid="{26B094EB-53CD-C84E-AEEC-8F812B15F709}">
      <text>
        <r>
          <rPr>
            <b/>
            <sz val="10"/>
            <color rgb="FF000000"/>
            <rFont val="Tahoma"/>
            <family val="2"/>
          </rPr>
          <t xml:space="preserve">
</t>
        </r>
        <r>
          <rPr>
            <b/>
            <sz val="10"/>
            <color rgb="FF000000"/>
            <rFont val="Tahoma"/>
            <family val="2"/>
          </rPr>
          <t>Beispiel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<sst xmlns="http://schemas.openxmlformats.org/spreadsheetml/2006/main" count="3080" uniqueCount="965">
  <si>
    <t>Name</t>
  </si>
  <si>
    <t>100F</t>
  </si>
  <si>
    <t>50F</t>
  </si>
  <si>
    <t>200F</t>
  </si>
  <si>
    <t>400F</t>
  </si>
  <si>
    <t>800F</t>
  </si>
  <si>
    <t>1500F</t>
  </si>
  <si>
    <t>50B</t>
  </si>
  <si>
    <t>100B</t>
  </si>
  <si>
    <t>200B</t>
  </si>
  <si>
    <t>50R</t>
  </si>
  <si>
    <t>100R</t>
  </si>
  <si>
    <t>200R</t>
  </si>
  <si>
    <t>50S</t>
  </si>
  <si>
    <t>100S</t>
  </si>
  <si>
    <t>200S</t>
  </si>
  <si>
    <t>200L</t>
  </si>
  <si>
    <t>400L</t>
  </si>
  <si>
    <t>Backstroke</t>
  </si>
  <si>
    <t>Butterfly</t>
  </si>
  <si>
    <t>00:33,95</t>
  </si>
  <si>
    <t>13:05,70</t>
  </si>
  <si>
    <t>00:45,30</t>
  </si>
  <si>
    <t>01:41,85</t>
  </si>
  <si>
    <t>00:39,77</t>
  </si>
  <si>
    <t>07:11,65</t>
  </si>
  <si>
    <t>00:43,93</t>
  </si>
  <si>
    <t>16:56,55</t>
  </si>
  <si>
    <t>00:58,61</t>
  </si>
  <si>
    <t>02:11,77</t>
  </si>
  <si>
    <t>00:51,45</t>
  </si>
  <si>
    <t>00:35,56</t>
  </si>
  <si>
    <t>01:21,48</t>
  </si>
  <si>
    <t>00:46,01</t>
  </si>
  <si>
    <t>01:45,42</t>
  </si>
  <si>
    <t>Altersklasse 10</t>
  </si>
  <si>
    <t>00:27,95</t>
  </si>
  <si>
    <t>00:36,16</t>
  </si>
  <si>
    <t>00:53,80</t>
  </si>
  <si>
    <t>01:59,30</t>
  </si>
  <si>
    <t>00:29,48</t>
  </si>
  <si>
    <t>02:34,35</t>
  </si>
  <si>
    <t>00:27,59</t>
  </si>
  <si>
    <t>00:35,69</t>
  </si>
  <si>
    <t>00:44,76</t>
  </si>
  <si>
    <t>03:36,79</t>
  </si>
  <si>
    <t>00:57,91</t>
  </si>
  <si>
    <t>04:40,49</t>
  </si>
  <si>
    <t xml:space="preserve">09:43,58   </t>
  </si>
  <si>
    <t>01:31,50</t>
  </si>
  <si>
    <t>01:25,47</t>
  </si>
  <si>
    <t>03:16,42</t>
  </si>
  <si>
    <t>01:50,58</t>
  </si>
  <si>
    <t>04:14,14</t>
  </si>
  <si>
    <t>00:37,71</t>
  </si>
  <si>
    <t>00:32,73</t>
  </si>
  <si>
    <t>01:59,11</t>
  </si>
  <si>
    <t>02:34,10</t>
  </si>
  <si>
    <t>02:52,16</t>
  </si>
  <si>
    <t>10:51,34</t>
  </si>
  <si>
    <t>01:27,10</t>
  </si>
  <si>
    <t>00:33,89</t>
  </si>
  <si>
    <t>01:15,17</t>
  </si>
  <si>
    <t>02:46,66</t>
  </si>
  <si>
    <r>
      <rPr>
        <b/>
        <sz val="14"/>
        <rFont val="Arial"/>
        <family val="2"/>
      </rPr>
      <t>Punkttabelle männlich,</t>
    </r>
  </si>
  <si>
    <r>
      <rPr>
        <b/>
        <sz val="14"/>
        <rFont val="Arial"/>
        <family val="2"/>
      </rPr>
      <t>Altersklasse 8</t>
    </r>
    <r>
      <rPr>
        <b/>
        <sz val="9"/>
        <rFont val="Arial"/>
        <family val="2"/>
      </rPr>
      <t>1</t>
    </r>
  </si>
  <si>
    <r>
      <rPr>
        <b/>
        <sz val="9"/>
        <rFont val="Arial"/>
        <family val="2"/>
      </rPr>
      <t>Strecke</t>
    </r>
    <r>
      <rPr>
        <b/>
        <sz val="9"/>
        <rFont val="Times New Roman"/>
        <family val="1"/>
      </rPr>
      <t xml:space="preserve"> </t>
    </r>
    <r>
      <rPr>
        <b/>
        <sz val="9"/>
        <rFont val="Arial"/>
        <family val="2"/>
      </rPr>
      <t>Punkte</t>
    </r>
  </si>
  <si>
    <r>
      <rPr>
        <b/>
        <sz val="9"/>
        <rFont val="Arial"/>
        <family val="2"/>
      </rPr>
      <t>Freestyle</t>
    </r>
  </si>
  <si>
    <r>
      <rPr>
        <b/>
        <sz val="9"/>
        <rFont val="Arial"/>
        <family val="2"/>
      </rPr>
      <t>Breaststroke</t>
    </r>
  </si>
  <si>
    <r>
      <rPr>
        <b/>
        <sz val="9"/>
        <rFont val="Arial"/>
        <family val="2"/>
      </rPr>
      <t>Medley</t>
    </r>
  </si>
  <si>
    <r>
      <rPr>
        <b/>
        <sz val="9"/>
        <rFont val="Arial"/>
        <family val="2"/>
      </rPr>
      <t>Pkt</t>
    </r>
  </si>
  <si>
    <t>09:18,47</t>
  </si>
  <si>
    <r>
      <rPr>
        <b/>
        <sz val="14"/>
        <rFont val="Arial"/>
        <family val="2"/>
      </rPr>
      <t>Altersklasse 9</t>
    </r>
    <r>
      <rPr>
        <b/>
        <sz val="9"/>
        <rFont val="Arial"/>
        <family val="2"/>
      </rPr>
      <t>2</t>
    </r>
  </si>
  <si>
    <r>
      <rPr>
        <b/>
        <sz val="11"/>
        <rFont val="Calibri"/>
        <family val="2"/>
      </rPr>
      <t xml:space="preserve">Strecke
</t>
    </r>
    <r>
      <rPr>
        <b/>
        <sz val="11"/>
        <rFont val="Calibri"/>
        <family val="2"/>
      </rPr>
      <t>Punkte</t>
    </r>
  </si>
  <si>
    <r>
      <rPr>
        <b/>
        <sz val="11"/>
        <rFont val="Calibri"/>
        <family val="2"/>
      </rPr>
      <t>Freestyle</t>
    </r>
  </si>
  <si>
    <r>
      <rPr>
        <b/>
        <sz val="11"/>
        <rFont val="Calibri"/>
        <family val="2"/>
      </rPr>
      <t>Breaststroke</t>
    </r>
  </si>
  <si>
    <r>
      <rPr>
        <b/>
        <sz val="11"/>
        <rFont val="Calibri"/>
        <family val="2"/>
      </rPr>
      <t>Medley</t>
    </r>
  </si>
  <si>
    <r>
      <rPr>
        <b/>
        <sz val="11"/>
        <rFont val="Calibri"/>
        <family val="2"/>
      </rPr>
      <t>Pkt.</t>
    </r>
  </si>
  <si>
    <t>00:31,49</t>
  </si>
  <si>
    <t>01:10,51</t>
  </si>
  <si>
    <t>05:32,69</t>
  </si>
  <si>
    <t>11:28,70</t>
  </si>
  <si>
    <t>01:31,83</t>
  </si>
  <si>
    <t>00:36,96</t>
  </si>
  <si>
    <t>02:52,71</t>
  </si>
  <si>
    <t>06:27,03</t>
  </si>
  <si>
    <t>00:40,74</t>
  </si>
  <si>
    <t>01:31,23</t>
  </si>
  <si>
    <t>07:10,44</t>
  </si>
  <si>
    <t>14:51,05</t>
  </si>
  <si>
    <t>01:58,81</t>
  </si>
  <si>
    <r>
      <rPr>
        <b/>
        <sz val="14"/>
        <rFont val="Arial"/>
        <family val="2"/>
      </rPr>
      <t>Altersklasse 10</t>
    </r>
  </si>
  <si>
    <r>
      <rPr>
        <b/>
        <sz val="9"/>
        <rFont val="Arial"/>
        <family val="2"/>
      </rPr>
      <t>Pkt.</t>
    </r>
  </si>
  <si>
    <t>01:05,75</t>
  </si>
  <si>
    <t>04:55,34</t>
  </si>
  <si>
    <t>19:45,98</t>
  </si>
  <si>
    <t>00:32,18</t>
  </si>
  <si>
    <t>02:40,84</t>
  </si>
  <si>
    <t>01:25,06</t>
  </si>
  <si>
    <t>06:22,11</t>
  </si>
  <si>
    <t>25:34,44</t>
  </si>
  <si>
    <t>00:41,64</t>
  </si>
  <si>
    <t>03:28,09</t>
  </si>
  <si>
    <r>
      <rPr>
        <b/>
        <sz val="14"/>
        <rFont val="Arial"/>
        <family val="2"/>
      </rPr>
      <t>Altersklasse 11</t>
    </r>
  </si>
  <si>
    <t>01:17,26</t>
  </si>
  <si>
    <t>00:29,69</t>
  </si>
  <si>
    <t>01:07,45</t>
  </si>
  <si>
    <t>02:32,09</t>
  </si>
  <si>
    <t>02:28,43</t>
  </si>
  <si>
    <t>05:18,52</t>
  </si>
  <si>
    <t>00:38,42</t>
  </si>
  <si>
    <t>01:27,27</t>
  </si>
  <si>
    <t>03:16,77</t>
  </si>
  <si>
    <t>03:12,04</t>
  </si>
  <si>
    <t>06:52,10</t>
  </si>
  <si>
    <r>
      <rPr>
        <b/>
        <sz val="14"/>
        <rFont val="Arial"/>
        <family val="2"/>
      </rPr>
      <t>Altersklasse 12</t>
    </r>
  </si>
  <si>
    <t>04:18,16</t>
  </si>
  <si>
    <t>01:10,98</t>
  </si>
  <si>
    <t>02:34,26</t>
  </si>
  <si>
    <t>00:29,52</t>
  </si>
  <si>
    <t>02:19,64</t>
  </si>
  <si>
    <t>04:56,37</t>
  </si>
  <si>
    <t>05:34,01</t>
  </si>
  <si>
    <t>01:31,84</t>
  </si>
  <si>
    <t>03:19,58</t>
  </si>
  <si>
    <t>00:38,19</t>
  </si>
  <si>
    <t>03:00,67</t>
  </si>
  <si>
    <t>06:23,45</t>
  </si>
  <si>
    <r>
      <rPr>
        <b/>
        <sz val="14"/>
        <rFont val="Arial"/>
        <family val="2"/>
      </rPr>
      <t>Altersklasse 13</t>
    </r>
  </si>
  <si>
    <t>02:11,18</t>
  </si>
  <si>
    <r>
      <rPr>
        <b/>
        <sz val="14"/>
        <rFont val="Arial"/>
        <family val="2"/>
      </rPr>
      <t>Altersklasse 14</t>
    </r>
  </si>
  <si>
    <t>04:31,72</t>
  </si>
  <si>
    <t>00:30,55</t>
  </si>
  <si>
    <t>05:51,55</t>
  </si>
  <si>
    <r>
      <rPr>
        <b/>
        <sz val="14"/>
        <rFont val="Arial"/>
        <family val="2"/>
      </rPr>
      <t>Altersklasse 15</t>
    </r>
  </si>
  <si>
    <r>
      <rPr>
        <b/>
        <sz val="14"/>
        <rFont val="Arial"/>
        <family val="2"/>
      </rPr>
      <t>Altersklasse 16</t>
    </r>
  </si>
  <si>
    <t>01:48,52</t>
  </si>
  <si>
    <t>03:51,24</t>
  </si>
  <si>
    <t>02:14,97</t>
  </si>
  <si>
    <t>02:00,48</t>
  </si>
  <si>
    <t>00:53,16</t>
  </si>
  <si>
    <t>02:02,27</t>
  </si>
  <si>
    <t>04:20,23</t>
  </si>
  <si>
    <t>02:20,41</t>
  </si>
  <si>
    <t>04:59,18</t>
  </si>
  <si>
    <t>02:54,62</t>
  </si>
  <si>
    <t>02:35,88</t>
  </si>
  <si>
    <t>01:08,77</t>
  </si>
  <si>
    <t>02:38,19</t>
  </si>
  <si>
    <t>05:36,69</t>
  </si>
  <si>
    <r>
      <rPr>
        <b/>
        <sz val="14"/>
        <rFont val="Arial"/>
        <family val="2"/>
      </rPr>
      <t>Altersklasse 17</t>
    </r>
  </si>
  <si>
    <t>00:49,03</t>
  </si>
  <si>
    <t>02:12,20</t>
  </si>
  <si>
    <t>00:52,67</t>
  </si>
  <si>
    <t>02:00,62</t>
  </si>
  <si>
    <t>01:03,44</t>
  </si>
  <si>
    <t>02:51,04</t>
  </si>
  <si>
    <t>01:08,15</t>
  </si>
  <si>
    <t>02:36,06</t>
  </si>
  <si>
    <r>
      <rPr>
        <b/>
        <sz val="14"/>
        <rFont val="Arial"/>
        <family val="2"/>
      </rPr>
      <t>Altersklasse 18</t>
    </r>
  </si>
  <si>
    <t>02:10,17</t>
  </si>
  <si>
    <t>01:56,29</t>
  </si>
  <si>
    <t>02:48,42</t>
  </si>
  <si>
    <t>02:30,46</t>
  </si>
  <si>
    <r>
      <rPr>
        <b/>
        <sz val="14"/>
        <rFont val="Arial"/>
        <family val="2"/>
      </rPr>
      <t>Altersklasse offen</t>
    </r>
  </si>
  <si>
    <r>
      <rPr>
        <b/>
        <sz val="14"/>
        <rFont val="Arial"/>
        <family val="2"/>
      </rPr>
      <t>Punkttabelle weiblich,</t>
    </r>
  </si>
  <si>
    <t>00:35,15</t>
  </si>
  <si>
    <t>01:18,79</t>
  </si>
  <si>
    <t>12:24,96</t>
  </si>
  <si>
    <t>01:40,10</t>
  </si>
  <si>
    <t>03:43,10</t>
  </si>
  <si>
    <t>07:31,05</t>
  </si>
  <si>
    <t>00:45,48</t>
  </si>
  <si>
    <t>01:41,94</t>
  </si>
  <si>
    <t>16:03,84</t>
  </si>
  <si>
    <t>02:09,52</t>
  </si>
  <si>
    <t>04:48,65</t>
  </si>
  <si>
    <r>
      <rPr>
        <b/>
        <sz val="8"/>
        <rFont val="Arial"/>
        <family val="2"/>
      </rPr>
      <t>Strecke</t>
    </r>
    <r>
      <rPr>
        <b/>
        <sz val="8"/>
        <rFont val="Times New Roman"/>
        <family val="1"/>
      </rPr>
      <t xml:space="preserve"> </t>
    </r>
    <r>
      <rPr>
        <b/>
        <sz val="8"/>
        <rFont val="Arial"/>
        <family val="2"/>
      </rPr>
      <t>Punkte</t>
    </r>
  </si>
  <si>
    <r>
      <rPr>
        <b/>
        <sz val="10"/>
        <rFont val="Arial"/>
        <family val="2"/>
      </rPr>
      <t>Freestyle</t>
    </r>
  </si>
  <si>
    <r>
      <rPr>
        <b/>
        <sz val="10"/>
        <rFont val="Arial"/>
        <family val="2"/>
      </rPr>
      <t>Breaststroke</t>
    </r>
  </si>
  <si>
    <r>
      <rPr>
        <b/>
        <sz val="10"/>
        <rFont val="Arial"/>
        <family val="2"/>
      </rPr>
      <t>Medley</t>
    </r>
  </si>
  <si>
    <r>
      <rPr>
        <b/>
        <sz val="10"/>
        <rFont val="Arial"/>
        <family val="2"/>
      </rPr>
      <t>Pkt.</t>
    </r>
  </si>
  <si>
    <t>00:31,57</t>
  </si>
  <si>
    <t>11:18,03</t>
  </si>
  <si>
    <t>00:41,32</t>
  </si>
  <si>
    <t>01:31,07</t>
  </si>
  <si>
    <t>00:40,85</t>
  </si>
  <si>
    <t>14:37,24</t>
  </si>
  <si>
    <t>00:53,46</t>
  </si>
  <si>
    <t>01:57,83</t>
  </si>
  <si>
    <t>10:26,78</t>
  </si>
  <si>
    <t>01:22,26</t>
  </si>
  <si>
    <t>02:42,56</t>
  </si>
  <si>
    <t>01:13,13</t>
  </si>
  <si>
    <t>05:40,68</t>
  </si>
  <si>
    <r>
      <rPr>
        <b/>
        <sz val="11"/>
        <rFont val="Calibri"/>
        <family val="2"/>
      </rPr>
      <t>Strecke</t>
    </r>
    <r>
      <rPr>
        <b/>
        <sz val="11"/>
        <rFont val="Times New Roman"/>
        <family val="1"/>
      </rPr>
      <t xml:space="preserve"> </t>
    </r>
    <r>
      <rPr>
        <b/>
        <sz val="11"/>
        <rFont val="Calibri"/>
        <family val="2"/>
      </rPr>
      <t>Punkte</t>
    </r>
  </si>
  <si>
    <r>
      <rPr>
        <b/>
        <sz val="11"/>
        <rFont val="Calibri"/>
        <family val="2"/>
      </rPr>
      <t>Pkt</t>
    </r>
  </si>
  <si>
    <t>00:32,08</t>
  </si>
  <si>
    <t>01:09,63</t>
  </si>
  <si>
    <t>02:29,36</t>
  </si>
  <si>
    <t>20:48,72</t>
  </si>
  <si>
    <t>03:07,75</t>
  </si>
  <si>
    <t>02:06,15</t>
  </si>
  <si>
    <t>02:43,21</t>
  </si>
  <si>
    <t>Zellenformat geändert</t>
  </si>
  <si>
    <r>
      <rPr>
        <sz val="8"/>
        <rFont val="Arial"/>
        <family val="2"/>
      </rPr>
      <t>00:24,14</t>
    </r>
  </si>
  <si>
    <r>
      <rPr>
        <sz val="8"/>
        <rFont val="Arial"/>
        <family val="2"/>
      </rPr>
      <t>00:52,51</t>
    </r>
  </si>
  <si>
    <r>
      <rPr>
        <sz val="8"/>
        <rFont val="Arial"/>
        <family val="2"/>
      </rPr>
      <t>01:53,82</t>
    </r>
  </si>
  <si>
    <r>
      <rPr>
        <sz val="8"/>
        <rFont val="Arial"/>
        <family val="2"/>
      </rPr>
      <t>03:59,39</t>
    </r>
  </si>
  <si>
    <r>
      <rPr>
        <sz val="8"/>
        <rFont val="Arial"/>
        <family val="2"/>
      </rPr>
      <t>08:10,99</t>
    </r>
  </si>
  <si>
    <r>
      <rPr>
        <sz val="8"/>
        <rFont val="Arial"/>
        <family val="2"/>
      </rPr>
      <t>15:41,33</t>
    </r>
  </si>
  <si>
    <r>
      <rPr>
        <sz val="8"/>
        <rFont val="Arial"/>
        <family val="2"/>
      </rPr>
      <t>00:30,15</t>
    </r>
  </si>
  <si>
    <r>
      <rPr>
        <sz val="8"/>
        <rFont val="Arial"/>
        <family val="2"/>
      </rPr>
      <t>01:05,63</t>
    </r>
  </si>
  <si>
    <r>
      <rPr>
        <sz val="8"/>
        <rFont val="Arial"/>
        <family val="2"/>
      </rPr>
      <t>02:21,52</t>
    </r>
  </si>
  <si>
    <r>
      <rPr>
        <sz val="8"/>
        <rFont val="Arial"/>
        <family val="2"/>
      </rPr>
      <t>00:25,47</t>
    </r>
  </si>
  <si>
    <r>
      <rPr>
        <sz val="8"/>
        <rFont val="Arial"/>
        <family val="2"/>
      </rPr>
      <t>00:56,54</t>
    </r>
  </si>
  <si>
    <r>
      <rPr>
        <sz val="8"/>
        <rFont val="Arial"/>
        <family val="2"/>
      </rPr>
      <t>02:05,33</t>
    </r>
  </si>
  <si>
    <r>
      <rPr>
        <sz val="8"/>
        <rFont val="Arial"/>
        <family val="2"/>
      </rPr>
      <t>00:27,32</t>
    </r>
  </si>
  <si>
    <r>
      <rPr>
        <sz val="8"/>
        <rFont val="Arial"/>
        <family val="2"/>
      </rPr>
      <t>00:58,60</t>
    </r>
  </si>
  <si>
    <r>
      <rPr>
        <sz val="8"/>
        <rFont val="Arial"/>
        <family val="2"/>
      </rPr>
      <t>02:06,15</t>
    </r>
  </si>
  <si>
    <r>
      <rPr>
        <sz val="8"/>
        <rFont val="Arial"/>
        <family val="2"/>
      </rPr>
      <t>02:08,94</t>
    </r>
  </si>
  <si>
    <r>
      <rPr>
        <sz val="8"/>
        <rFont val="Arial"/>
        <family val="2"/>
      </rPr>
      <t>04:33,25</t>
    </r>
  </si>
  <si>
    <r>
      <rPr>
        <sz val="8"/>
        <rFont val="Arial"/>
        <family val="2"/>
      </rPr>
      <t>00:31,24</t>
    </r>
  </si>
  <si>
    <r>
      <rPr>
        <sz val="8"/>
        <rFont val="Arial"/>
        <family val="2"/>
      </rPr>
      <t>01:07,93</t>
    </r>
  </si>
  <si>
    <r>
      <rPr>
        <sz val="8"/>
        <rFont val="Arial"/>
        <family val="2"/>
      </rPr>
      <t>02:27,26</t>
    </r>
  </si>
  <si>
    <r>
      <rPr>
        <sz val="8"/>
        <rFont val="Arial"/>
        <family val="2"/>
      </rPr>
      <t>05:09,72</t>
    </r>
  </si>
  <si>
    <r>
      <rPr>
        <sz val="8"/>
        <rFont val="Arial"/>
        <family val="2"/>
      </rPr>
      <t>10:35,26</t>
    </r>
  </si>
  <si>
    <r>
      <rPr>
        <sz val="8"/>
        <rFont val="Arial"/>
        <family val="2"/>
      </rPr>
      <t>20:17,90</t>
    </r>
  </si>
  <si>
    <r>
      <rPr>
        <sz val="8"/>
        <rFont val="Arial"/>
        <family val="2"/>
      </rPr>
      <t>00:39,01</t>
    </r>
  </si>
  <si>
    <r>
      <rPr>
        <sz val="8"/>
        <rFont val="Arial"/>
        <family val="2"/>
      </rPr>
      <t>01:24,91</t>
    </r>
  </si>
  <si>
    <r>
      <rPr>
        <sz val="8"/>
        <rFont val="Arial"/>
        <family val="2"/>
      </rPr>
      <t>03:03,10</t>
    </r>
  </si>
  <si>
    <r>
      <rPr>
        <sz val="8"/>
        <rFont val="Arial"/>
        <family val="2"/>
      </rPr>
      <t>00:32,96</t>
    </r>
  </si>
  <si>
    <r>
      <rPr>
        <sz val="8"/>
        <rFont val="Arial"/>
        <family val="2"/>
      </rPr>
      <t>01:13,15</t>
    </r>
  </si>
  <si>
    <r>
      <rPr>
        <sz val="8"/>
        <rFont val="Arial"/>
        <family val="2"/>
      </rPr>
      <t>02:42,16</t>
    </r>
  </si>
  <si>
    <r>
      <rPr>
        <sz val="8"/>
        <rFont val="Arial"/>
        <family val="2"/>
      </rPr>
      <t>00:35,35</t>
    </r>
  </si>
  <si>
    <r>
      <rPr>
        <sz val="8"/>
        <rFont val="Arial"/>
        <family val="2"/>
      </rPr>
      <t>01:15,81</t>
    </r>
  </si>
  <si>
    <r>
      <rPr>
        <sz val="8"/>
        <rFont val="Arial"/>
        <family val="2"/>
      </rPr>
      <t>02:43,21</t>
    </r>
  </si>
  <si>
    <r>
      <rPr>
        <sz val="8"/>
        <rFont val="Arial"/>
        <family val="2"/>
      </rPr>
      <t>02:46,83</t>
    </r>
  </si>
  <si>
    <r>
      <rPr>
        <sz val="8"/>
        <rFont val="Arial"/>
        <family val="2"/>
      </rPr>
      <t>05:53,53</t>
    </r>
  </si>
  <si>
    <r>
      <rPr>
        <sz val="8"/>
        <rFont val="Arial"/>
        <family val="2"/>
      </rPr>
      <t>00:24,59</t>
    </r>
  </si>
  <si>
    <r>
      <rPr>
        <sz val="8"/>
        <rFont val="Arial"/>
        <family val="2"/>
      </rPr>
      <t>00:53,35</t>
    </r>
  </si>
  <si>
    <r>
      <rPr>
        <sz val="8"/>
        <rFont val="Arial"/>
        <family val="2"/>
      </rPr>
      <t>01:54,95</t>
    </r>
  </si>
  <si>
    <r>
      <rPr>
        <sz val="8"/>
        <rFont val="Arial"/>
        <family val="2"/>
      </rPr>
      <t>04:02,98</t>
    </r>
  </si>
  <si>
    <r>
      <rPr>
        <sz val="8"/>
        <rFont val="Arial"/>
        <family val="2"/>
      </rPr>
      <t>08:19,58</t>
    </r>
  </si>
  <si>
    <r>
      <rPr>
        <sz val="8"/>
        <rFont val="Arial"/>
        <family val="2"/>
      </rPr>
      <t>15:58,36</t>
    </r>
  </si>
  <si>
    <r>
      <rPr>
        <sz val="8"/>
        <rFont val="Arial"/>
        <family val="2"/>
      </rPr>
      <t>00:30,94</t>
    </r>
  </si>
  <si>
    <r>
      <rPr>
        <sz val="8"/>
        <rFont val="Arial"/>
        <family val="2"/>
      </rPr>
      <t>01:06,83</t>
    </r>
  </si>
  <si>
    <r>
      <rPr>
        <sz val="8"/>
        <rFont val="Arial"/>
        <family val="2"/>
      </rPr>
      <t>02:24,05</t>
    </r>
  </si>
  <si>
    <r>
      <rPr>
        <sz val="8"/>
        <rFont val="Arial"/>
        <family val="2"/>
      </rPr>
      <t>00:25,95</t>
    </r>
  </si>
  <si>
    <r>
      <rPr>
        <sz val="8"/>
        <rFont val="Arial"/>
        <family val="2"/>
      </rPr>
      <t>00:57,52</t>
    </r>
  </si>
  <si>
    <r>
      <rPr>
        <sz val="8"/>
        <rFont val="Arial"/>
        <family val="2"/>
      </rPr>
      <t>02:08,04</t>
    </r>
  </si>
  <si>
    <r>
      <rPr>
        <sz val="8"/>
        <rFont val="Arial"/>
        <family val="2"/>
      </rPr>
      <t>00:27,84</t>
    </r>
  </si>
  <si>
    <r>
      <rPr>
        <sz val="8"/>
        <rFont val="Arial"/>
        <family val="2"/>
      </rPr>
      <t>00:59,65</t>
    </r>
  </si>
  <si>
    <r>
      <rPr>
        <sz val="8"/>
        <rFont val="Arial"/>
        <family val="2"/>
      </rPr>
      <t>02:07,94</t>
    </r>
  </si>
  <si>
    <r>
      <rPr>
        <sz val="8"/>
        <rFont val="Arial"/>
        <family val="2"/>
      </rPr>
      <t>02:10,09</t>
    </r>
  </si>
  <si>
    <r>
      <rPr>
        <sz val="8"/>
        <rFont val="Arial"/>
        <family val="2"/>
      </rPr>
      <t>04:36,50</t>
    </r>
  </si>
  <si>
    <r>
      <rPr>
        <sz val="8"/>
        <rFont val="Arial"/>
        <family val="2"/>
      </rPr>
      <t>00:31,81</t>
    </r>
  </si>
  <si>
    <r>
      <rPr>
        <sz val="8"/>
        <rFont val="Arial"/>
        <family val="2"/>
      </rPr>
      <t>01:09,02</t>
    </r>
  </si>
  <si>
    <r>
      <rPr>
        <sz val="8"/>
        <rFont val="Arial"/>
        <family val="2"/>
      </rPr>
      <t>02:28,72</t>
    </r>
  </si>
  <si>
    <r>
      <rPr>
        <sz val="8"/>
        <rFont val="Arial"/>
        <family val="2"/>
      </rPr>
      <t>05:14,36</t>
    </r>
  </si>
  <si>
    <r>
      <rPr>
        <sz val="8"/>
        <rFont val="Arial"/>
        <family val="2"/>
      </rPr>
      <t>10:46,36</t>
    </r>
  </si>
  <si>
    <r>
      <rPr>
        <sz val="8"/>
        <rFont val="Arial"/>
        <family val="2"/>
      </rPr>
      <t>20:39,94</t>
    </r>
  </si>
  <si>
    <r>
      <rPr>
        <sz val="8"/>
        <rFont val="Arial"/>
        <family val="2"/>
      </rPr>
      <t>00:40,03</t>
    </r>
  </si>
  <si>
    <r>
      <rPr>
        <sz val="8"/>
        <rFont val="Arial"/>
        <family val="2"/>
      </rPr>
      <t>01:26,47</t>
    </r>
  </si>
  <si>
    <r>
      <rPr>
        <sz val="8"/>
        <rFont val="Arial"/>
        <family val="2"/>
      </rPr>
      <t>03:06,37</t>
    </r>
  </si>
  <si>
    <r>
      <rPr>
        <sz val="8"/>
        <rFont val="Arial"/>
        <family val="2"/>
      </rPr>
      <t>00:33,57</t>
    </r>
  </si>
  <si>
    <r>
      <rPr>
        <sz val="8"/>
        <rFont val="Arial"/>
        <family val="2"/>
      </rPr>
      <t>01:14,42</t>
    </r>
  </si>
  <si>
    <r>
      <rPr>
        <sz val="8"/>
        <rFont val="Arial"/>
        <family val="2"/>
      </rPr>
      <t>02:45,66</t>
    </r>
  </si>
  <si>
    <r>
      <rPr>
        <sz val="8"/>
        <rFont val="Arial"/>
        <family val="2"/>
      </rPr>
      <t>00:36,02</t>
    </r>
  </si>
  <si>
    <r>
      <rPr>
        <sz val="8"/>
        <rFont val="Arial"/>
        <family val="2"/>
      </rPr>
      <t>01:17,18</t>
    </r>
  </si>
  <si>
    <r>
      <rPr>
        <sz val="8"/>
        <rFont val="Arial"/>
        <family val="2"/>
      </rPr>
      <t>02:45,53</t>
    </r>
  </si>
  <si>
    <r>
      <rPr>
        <sz val="8"/>
        <rFont val="Arial"/>
        <family val="2"/>
      </rPr>
      <t>02:48,31</t>
    </r>
  </si>
  <si>
    <r>
      <rPr>
        <sz val="8"/>
        <rFont val="Arial"/>
        <family val="2"/>
      </rPr>
      <t>05:57,74</t>
    </r>
  </si>
  <si>
    <r>
      <rPr>
        <sz val="8"/>
        <rFont val="Arial"/>
        <family val="2"/>
      </rPr>
      <t>00:24,79</t>
    </r>
  </si>
  <si>
    <r>
      <rPr>
        <sz val="8"/>
        <rFont val="Arial"/>
        <family val="2"/>
      </rPr>
      <t>00:53,82</t>
    </r>
  </si>
  <si>
    <r>
      <rPr>
        <sz val="8"/>
        <rFont val="Arial"/>
        <family val="2"/>
      </rPr>
      <t>01:55,44</t>
    </r>
  </si>
  <si>
    <r>
      <rPr>
        <sz val="8"/>
        <rFont val="Arial"/>
        <family val="2"/>
      </rPr>
      <t>04:04,38</t>
    </r>
  </si>
  <si>
    <r>
      <rPr>
        <sz val="8"/>
        <rFont val="Arial"/>
        <family val="2"/>
      </rPr>
      <t>08:23,43</t>
    </r>
  </si>
  <si>
    <r>
      <rPr>
        <sz val="8"/>
        <rFont val="Arial"/>
        <family val="2"/>
      </rPr>
      <t>16:05,15</t>
    </r>
  </si>
  <si>
    <r>
      <rPr>
        <sz val="8"/>
        <rFont val="Arial"/>
        <family val="2"/>
      </rPr>
      <t>00:30,97</t>
    </r>
  </si>
  <si>
    <r>
      <rPr>
        <sz val="8"/>
        <rFont val="Arial"/>
        <family val="2"/>
      </rPr>
      <t>01:07,32</t>
    </r>
  </si>
  <si>
    <r>
      <rPr>
        <sz val="8"/>
        <rFont val="Arial"/>
        <family val="2"/>
      </rPr>
      <t>02:25,11</t>
    </r>
  </si>
  <si>
    <r>
      <rPr>
        <sz val="8"/>
        <rFont val="Arial"/>
        <family val="2"/>
      </rPr>
      <t>00:26,19</t>
    </r>
  </si>
  <si>
    <r>
      <rPr>
        <sz val="8"/>
        <rFont val="Arial"/>
        <family val="2"/>
      </rPr>
      <t>00:58,10</t>
    </r>
  </si>
  <si>
    <r>
      <rPr>
        <sz val="8"/>
        <rFont val="Arial"/>
        <family val="2"/>
      </rPr>
      <t>02:08,82</t>
    </r>
  </si>
  <si>
    <r>
      <rPr>
        <sz val="8"/>
        <rFont val="Arial"/>
        <family val="2"/>
      </rPr>
      <t>00:27,89</t>
    </r>
  </si>
  <si>
    <r>
      <rPr>
        <sz val="8"/>
        <rFont val="Arial"/>
        <family val="2"/>
      </rPr>
      <t>00:59,89</t>
    </r>
  </si>
  <si>
    <r>
      <rPr>
        <sz val="8"/>
        <rFont val="Arial"/>
        <family val="2"/>
      </rPr>
      <t>02:08,97</t>
    </r>
  </si>
  <si>
    <r>
      <rPr>
        <sz val="8"/>
        <rFont val="Arial"/>
        <family val="2"/>
      </rPr>
      <t>02:10,43</t>
    </r>
  </si>
  <si>
    <r>
      <rPr>
        <sz val="8"/>
        <rFont val="Arial"/>
        <family val="2"/>
      </rPr>
      <t>04:37,28</t>
    </r>
  </si>
  <si>
    <t>05:16,18</t>
  </si>
  <si>
    <t>00:40,07</t>
  </si>
  <si>
    <t xml:space="preserve">01:17,48     </t>
  </si>
  <si>
    <t xml:space="preserve">02:46,86   </t>
  </si>
  <si>
    <t xml:space="preserve">05:58,75    </t>
  </si>
  <si>
    <r>
      <rPr>
        <sz val="8"/>
        <rFont val="Arial"/>
        <family val="2"/>
      </rPr>
      <t>00:24,93</t>
    </r>
  </si>
  <si>
    <r>
      <rPr>
        <sz val="8"/>
        <rFont val="Arial"/>
        <family val="2"/>
      </rPr>
      <t>00:53,94</t>
    </r>
  </si>
  <si>
    <r>
      <rPr>
        <sz val="8"/>
        <rFont val="Arial"/>
        <family val="2"/>
      </rPr>
      <t>01:56,22</t>
    </r>
  </si>
  <si>
    <r>
      <rPr>
        <sz val="8"/>
        <rFont val="Arial"/>
        <family val="2"/>
      </rPr>
      <t>04:05,16</t>
    </r>
  </si>
  <si>
    <r>
      <rPr>
        <sz val="8"/>
        <rFont val="Arial"/>
        <family val="2"/>
      </rPr>
      <t>08:25,21</t>
    </r>
  </si>
  <si>
    <r>
      <rPr>
        <sz val="8"/>
        <rFont val="Arial"/>
        <family val="2"/>
      </rPr>
      <t>16:11,12</t>
    </r>
  </si>
  <si>
    <r>
      <rPr>
        <sz val="8"/>
        <rFont val="Arial"/>
        <family val="2"/>
      </rPr>
      <t>00:31,06</t>
    </r>
  </si>
  <si>
    <r>
      <rPr>
        <sz val="8"/>
        <rFont val="Arial"/>
        <family val="2"/>
      </rPr>
      <t>01:07,61</t>
    </r>
  </si>
  <si>
    <r>
      <rPr>
        <sz val="8"/>
        <rFont val="Arial"/>
        <family val="2"/>
      </rPr>
      <t>02:25,51</t>
    </r>
  </si>
  <si>
    <r>
      <rPr>
        <sz val="8"/>
        <rFont val="Arial"/>
        <family val="2"/>
      </rPr>
      <t>00:26,29</t>
    </r>
  </si>
  <si>
    <r>
      <rPr>
        <sz val="8"/>
        <rFont val="Arial"/>
        <family val="2"/>
      </rPr>
      <t>00:58,23</t>
    </r>
  </si>
  <si>
    <r>
      <rPr>
        <sz val="8"/>
        <rFont val="Arial"/>
        <family val="2"/>
      </rPr>
      <t>02:08,90</t>
    </r>
  </si>
  <si>
    <r>
      <rPr>
        <sz val="8"/>
        <rFont val="Arial"/>
        <family val="2"/>
      </rPr>
      <t>00:28,27</t>
    </r>
  </si>
  <si>
    <r>
      <rPr>
        <sz val="8"/>
        <rFont val="Arial"/>
        <family val="2"/>
      </rPr>
      <t>01:00,70</t>
    </r>
  </si>
  <si>
    <r>
      <rPr>
        <sz val="8"/>
        <rFont val="Arial"/>
        <family val="2"/>
      </rPr>
      <t>02:09,80</t>
    </r>
  </si>
  <si>
    <r>
      <rPr>
        <sz val="8"/>
        <rFont val="Arial"/>
        <family val="2"/>
      </rPr>
      <t>02:11,41</t>
    </r>
  </si>
  <si>
    <r>
      <rPr>
        <sz val="8"/>
        <rFont val="Arial"/>
        <family val="2"/>
      </rPr>
      <t>04:38,61</t>
    </r>
  </si>
  <si>
    <r>
      <rPr>
        <sz val="8"/>
        <rFont val="Arial"/>
        <family val="2"/>
      </rPr>
      <t>00:32,25</t>
    </r>
  </si>
  <si>
    <r>
      <rPr>
        <sz val="8"/>
        <rFont val="Arial"/>
        <family val="2"/>
      </rPr>
      <t>01:09,79</t>
    </r>
  </si>
  <si>
    <r>
      <rPr>
        <sz val="8"/>
        <rFont val="Arial"/>
        <family val="2"/>
      </rPr>
      <t>02:30,36</t>
    </r>
  </si>
  <si>
    <r>
      <rPr>
        <sz val="8"/>
        <rFont val="Arial"/>
        <family val="2"/>
      </rPr>
      <t>05:17,19</t>
    </r>
  </si>
  <si>
    <r>
      <rPr>
        <sz val="8"/>
        <rFont val="Arial"/>
        <family val="2"/>
      </rPr>
      <t>10:53,65</t>
    </r>
  </si>
  <si>
    <r>
      <rPr>
        <sz val="8"/>
        <rFont val="Arial"/>
        <family val="2"/>
      </rPr>
      <t>20:56,44</t>
    </r>
  </si>
  <si>
    <r>
      <rPr>
        <sz val="8"/>
        <rFont val="Arial"/>
        <family val="2"/>
      </rPr>
      <t>00:40,19</t>
    </r>
  </si>
  <si>
    <r>
      <rPr>
        <sz val="8"/>
        <rFont val="Arial"/>
        <family val="2"/>
      </rPr>
      <t>01:27,47</t>
    </r>
  </si>
  <si>
    <r>
      <rPr>
        <sz val="8"/>
        <rFont val="Arial"/>
        <family val="2"/>
      </rPr>
      <t>03:08,26</t>
    </r>
  </si>
  <si>
    <r>
      <rPr>
        <sz val="8"/>
        <rFont val="Arial"/>
        <family val="2"/>
      </rPr>
      <t>00:34,01</t>
    </r>
  </si>
  <si>
    <r>
      <rPr>
        <sz val="8"/>
        <rFont val="Arial"/>
        <family val="2"/>
      </rPr>
      <t>01:15,34</t>
    </r>
  </si>
  <si>
    <r>
      <rPr>
        <sz val="8"/>
        <rFont val="Arial"/>
        <family val="2"/>
      </rPr>
      <t>02:46,78</t>
    </r>
  </si>
  <si>
    <r>
      <rPr>
        <sz val="8"/>
        <rFont val="Arial"/>
        <family val="2"/>
      </rPr>
      <t>00:36,57</t>
    </r>
  </si>
  <si>
    <r>
      <rPr>
        <sz val="8"/>
        <rFont val="Arial"/>
        <family val="2"/>
      </rPr>
      <t>01:18,54</t>
    </r>
  </si>
  <si>
    <r>
      <rPr>
        <sz val="8"/>
        <rFont val="Arial"/>
        <family val="2"/>
      </rPr>
      <t>02:47,93</t>
    </r>
  </si>
  <si>
    <r>
      <rPr>
        <sz val="8"/>
        <rFont val="Arial"/>
        <family val="2"/>
      </rPr>
      <t>02:50,01</t>
    </r>
  </si>
  <si>
    <r>
      <rPr>
        <sz val="8"/>
        <rFont val="Arial"/>
        <family val="2"/>
      </rPr>
      <t>06:00,47</t>
    </r>
  </si>
  <si>
    <r>
      <rPr>
        <sz val="8"/>
        <rFont val="Arial"/>
        <family val="2"/>
      </rPr>
      <t>00:24,99</t>
    </r>
  </si>
  <si>
    <r>
      <rPr>
        <sz val="8"/>
        <rFont val="Arial"/>
        <family val="2"/>
      </rPr>
      <t>00:54,14</t>
    </r>
  </si>
  <si>
    <r>
      <rPr>
        <sz val="8"/>
        <rFont val="Arial"/>
        <family val="2"/>
      </rPr>
      <t>01:57,33</t>
    </r>
  </si>
  <si>
    <r>
      <rPr>
        <sz val="8"/>
        <rFont val="Arial"/>
        <family val="2"/>
      </rPr>
      <t>04:07,58</t>
    </r>
  </si>
  <si>
    <r>
      <rPr>
        <sz val="8"/>
        <rFont val="Arial"/>
        <family val="2"/>
      </rPr>
      <t>08:30,77</t>
    </r>
  </si>
  <si>
    <r>
      <rPr>
        <sz val="8"/>
        <rFont val="Arial"/>
        <family val="2"/>
      </rPr>
      <t>16:19,01</t>
    </r>
  </si>
  <si>
    <r>
      <rPr>
        <sz val="8"/>
        <rFont val="Arial"/>
        <family val="2"/>
      </rPr>
      <t>00:31,33</t>
    </r>
  </si>
  <si>
    <r>
      <rPr>
        <sz val="8"/>
        <rFont val="Arial"/>
        <family val="2"/>
      </rPr>
      <t>01:08,10</t>
    </r>
  </si>
  <si>
    <r>
      <rPr>
        <sz val="8"/>
        <rFont val="Arial"/>
        <family val="2"/>
      </rPr>
      <t>02:27,35</t>
    </r>
  </si>
  <si>
    <r>
      <rPr>
        <sz val="8"/>
        <rFont val="Arial"/>
        <family val="2"/>
      </rPr>
      <t>00:26,48</t>
    </r>
  </si>
  <si>
    <r>
      <rPr>
        <sz val="8"/>
        <rFont val="Arial"/>
        <family val="2"/>
      </rPr>
      <t>00:58,83</t>
    </r>
  </si>
  <si>
    <r>
      <rPr>
        <sz val="8"/>
        <rFont val="Arial"/>
        <family val="2"/>
      </rPr>
      <t>02:10,25</t>
    </r>
  </si>
  <si>
    <r>
      <rPr>
        <sz val="8"/>
        <rFont val="Arial"/>
        <family val="2"/>
      </rPr>
      <t>00:28,41</t>
    </r>
  </si>
  <si>
    <r>
      <rPr>
        <sz val="8"/>
        <rFont val="Arial"/>
        <family val="2"/>
      </rPr>
      <t>01:00,94</t>
    </r>
  </si>
  <si>
    <r>
      <rPr>
        <sz val="8"/>
        <rFont val="Arial"/>
        <family val="2"/>
      </rPr>
      <t>02:10,76</t>
    </r>
  </si>
  <si>
    <r>
      <rPr>
        <sz val="8"/>
        <rFont val="Arial"/>
        <family val="2"/>
      </rPr>
      <t>02:12,58</t>
    </r>
  </si>
  <si>
    <r>
      <rPr>
        <sz val="8"/>
        <rFont val="Arial"/>
        <family val="2"/>
      </rPr>
      <t>04:42,11</t>
    </r>
  </si>
  <si>
    <r>
      <rPr>
        <sz val="8"/>
        <rFont val="Arial"/>
        <family val="2"/>
      </rPr>
      <t>00:32,33</t>
    </r>
  </si>
  <si>
    <r>
      <rPr>
        <sz val="8"/>
        <rFont val="Arial"/>
        <family val="2"/>
      </rPr>
      <t>01:10,04</t>
    </r>
  </si>
  <si>
    <r>
      <rPr>
        <sz val="8"/>
        <rFont val="Arial"/>
        <family val="2"/>
      </rPr>
      <t>02:31,80</t>
    </r>
  </si>
  <si>
    <r>
      <rPr>
        <sz val="8"/>
        <rFont val="Arial"/>
        <family val="2"/>
      </rPr>
      <t>05:20,33</t>
    </r>
  </si>
  <si>
    <r>
      <rPr>
        <sz val="8"/>
        <rFont val="Arial"/>
        <family val="2"/>
      </rPr>
      <t>11:00,85</t>
    </r>
  </si>
  <si>
    <r>
      <rPr>
        <sz val="8"/>
        <rFont val="Arial"/>
        <family val="2"/>
      </rPr>
      <t>21:06,66</t>
    </r>
  </si>
  <si>
    <r>
      <rPr>
        <sz val="8"/>
        <rFont val="Arial"/>
        <family val="2"/>
      </rPr>
      <t>00:40,54</t>
    </r>
  </si>
  <si>
    <r>
      <rPr>
        <sz val="8"/>
        <rFont val="Arial"/>
        <family val="2"/>
      </rPr>
      <t>01:28,11</t>
    </r>
  </si>
  <si>
    <r>
      <rPr>
        <sz val="8"/>
        <rFont val="Arial"/>
        <family val="2"/>
      </rPr>
      <t>03:10,65</t>
    </r>
  </si>
  <si>
    <r>
      <rPr>
        <sz val="8"/>
        <rFont val="Arial"/>
        <family val="2"/>
      </rPr>
      <t>00:34,26</t>
    </r>
  </si>
  <si>
    <r>
      <rPr>
        <sz val="8"/>
        <rFont val="Arial"/>
        <family val="2"/>
      </rPr>
      <t>01:16,12</t>
    </r>
  </si>
  <si>
    <r>
      <rPr>
        <sz val="8"/>
        <rFont val="Arial"/>
        <family val="2"/>
      </rPr>
      <t>02:48,52</t>
    </r>
  </si>
  <si>
    <r>
      <rPr>
        <sz val="8"/>
        <rFont val="Arial"/>
        <family val="2"/>
      </rPr>
      <t>00:36,76</t>
    </r>
  </si>
  <si>
    <r>
      <rPr>
        <sz val="8"/>
        <rFont val="Arial"/>
        <family val="2"/>
      </rPr>
      <t>01:18,84</t>
    </r>
  </si>
  <si>
    <r>
      <rPr>
        <sz val="8"/>
        <rFont val="Arial"/>
        <family val="2"/>
      </rPr>
      <t>02:49,17</t>
    </r>
  </si>
  <si>
    <r>
      <rPr>
        <sz val="8"/>
        <rFont val="Arial"/>
        <family val="2"/>
      </rPr>
      <t>02:51,53</t>
    </r>
  </si>
  <si>
    <r>
      <rPr>
        <sz val="8"/>
        <rFont val="Arial"/>
        <family val="2"/>
      </rPr>
      <t>06:05,00</t>
    </r>
  </si>
  <si>
    <r>
      <rPr>
        <sz val="8"/>
        <rFont val="Arial"/>
        <family val="2"/>
      </rPr>
      <t>00:25,43</t>
    </r>
  </si>
  <si>
    <r>
      <rPr>
        <sz val="8"/>
        <rFont val="Arial"/>
        <family val="2"/>
      </rPr>
      <t>00:54,99</t>
    </r>
  </si>
  <si>
    <r>
      <rPr>
        <sz val="8"/>
        <rFont val="Arial"/>
        <family val="2"/>
      </rPr>
      <t>01:59,03</t>
    </r>
  </si>
  <si>
    <r>
      <rPr>
        <sz val="8"/>
        <rFont val="Arial"/>
        <family val="2"/>
      </rPr>
      <t>04:11,80</t>
    </r>
  </si>
  <si>
    <r>
      <rPr>
        <sz val="8"/>
        <rFont val="Arial"/>
        <family val="2"/>
      </rPr>
      <t>08:36,95</t>
    </r>
  </si>
  <si>
    <r>
      <rPr>
        <sz val="8"/>
        <rFont val="Arial"/>
        <family val="2"/>
      </rPr>
      <t>16:46,27</t>
    </r>
  </si>
  <si>
    <r>
      <rPr>
        <sz val="8"/>
        <rFont val="Arial"/>
        <family val="2"/>
      </rPr>
      <t>00:31,88</t>
    </r>
  </si>
  <si>
    <r>
      <rPr>
        <sz val="8"/>
        <rFont val="Arial"/>
        <family val="2"/>
      </rPr>
      <t>01:09,54</t>
    </r>
  </si>
  <si>
    <r>
      <rPr>
        <sz val="8"/>
        <rFont val="Arial"/>
        <family val="2"/>
      </rPr>
      <t>02:30,10</t>
    </r>
  </si>
  <si>
    <r>
      <rPr>
        <sz val="8"/>
        <rFont val="Arial"/>
        <family val="2"/>
      </rPr>
      <t>00:27,15</t>
    </r>
  </si>
  <si>
    <r>
      <rPr>
        <sz val="8"/>
        <rFont val="Arial"/>
        <family val="2"/>
      </rPr>
      <t>00:59,71</t>
    </r>
  </si>
  <si>
    <r>
      <rPr>
        <sz val="8"/>
        <rFont val="Arial"/>
        <family val="2"/>
      </rPr>
      <t>02:13,06</t>
    </r>
  </si>
  <si>
    <r>
      <rPr>
        <sz val="8"/>
        <rFont val="Arial"/>
        <family val="2"/>
      </rPr>
      <t>00:28,79</t>
    </r>
  </si>
  <si>
    <r>
      <rPr>
        <sz val="8"/>
        <rFont val="Arial"/>
        <family val="2"/>
      </rPr>
      <t>01:01,67</t>
    </r>
  </si>
  <si>
    <r>
      <rPr>
        <sz val="8"/>
        <rFont val="Arial"/>
        <family val="2"/>
      </rPr>
      <t>02:14,84</t>
    </r>
  </si>
  <si>
    <r>
      <rPr>
        <sz val="8"/>
        <rFont val="Arial"/>
        <family val="2"/>
      </rPr>
      <t>04:46,57</t>
    </r>
  </si>
  <si>
    <r>
      <rPr>
        <sz val="8"/>
        <rFont val="Arial"/>
        <family val="2"/>
      </rPr>
      <t>00:32,91</t>
    </r>
  </si>
  <si>
    <r>
      <rPr>
        <sz val="8"/>
        <rFont val="Arial"/>
        <family val="2"/>
      </rPr>
      <t>01:11,15</t>
    </r>
  </si>
  <si>
    <r>
      <rPr>
        <sz val="8"/>
        <rFont val="Arial"/>
        <family val="2"/>
      </rPr>
      <t>02:34,00</t>
    </r>
  </si>
  <si>
    <r>
      <rPr>
        <sz val="8"/>
        <rFont val="Arial"/>
        <family val="2"/>
      </rPr>
      <t>05:25,79</t>
    </r>
  </si>
  <si>
    <r>
      <rPr>
        <sz val="8"/>
        <rFont val="Arial"/>
        <family val="2"/>
      </rPr>
      <t>11:08,84</t>
    </r>
  </si>
  <si>
    <r>
      <rPr>
        <sz val="8"/>
        <rFont val="Arial"/>
        <family val="2"/>
      </rPr>
      <t>21:41,92</t>
    </r>
  </si>
  <si>
    <r>
      <rPr>
        <sz val="8"/>
        <rFont val="Arial"/>
        <family val="2"/>
      </rPr>
      <t>00:41,25</t>
    </r>
  </si>
  <si>
    <r>
      <rPr>
        <sz val="8"/>
        <rFont val="Arial"/>
        <family val="2"/>
      </rPr>
      <t>01:29,97</t>
    </r>
  </si>
  <si>
    <r>
      <rPr>
        <sz val="8"/>
        <rFont val="Arial"/>
        <family val="2"/>
      </rPr>
      <t>03:14,20</t>
    </r>
  </si>
  <si>
    <r>
      <rPr>
        <sz val="8"/>
        <rFont val="Times New Roman"/>
        <family val="1"/>
      </rPr>
      <t xml:space="preserve">01:19,79     </t>
    </r>
  </si>
  <si>
    <r>
      <rPr>
        <sz val="8"/>
        <rFont val="Times New Roman"/>
        <family val="1"/>
      </rPr>
      <t xml:space="preserve">02:52,16   </t>
    </r>
  </si>
  <si>
    <r>
      <rPr>
        <sz val="8"/>
        <rFont val="Arial"/>
        <family val="2"/>
      </rPr>
      <t xml:space="preserve">06:10,76    </t>
    </r>
  </si>
  <si>
    <t>00:35,13</t>
  </si>
  <si>
    <r>
      <rPr>
        <sz val="8"/>
        <rFont val="Arial"/>
        <family val="2"/>
      </rPr>
      <t>00:25,90</t>
    </r>
  </si>
  <si>
    <r>
      <rPr>
        <sz val="8"/>
        <rFont val="Arial"/>
        <family val="2"/>
      </rPr>
      <t>00:56,44</t>
    </r>
  </si>
  <si>
    <r>
      <rPr>
        <sz val="8"/>
        <rFont val="Arial"/>
        <family val="2"/>
      </rPr>
      <t>02:02,22</t>
    </r>
  </si>
  <si>
    <r>
      <rPr>
        <sz val="8"/>
        <rFont val="Arial"/>
        <family val="2"/>
      </rPr>
      <t>04:18,07</t>
    </r>
  </si>
  <si>
    <r>
      <rPr>
        <sz val="8"/>
        <rFont val="Arial"/>
        <family val="2"/>
      </rPr>
      <t>08:53,36</t>
    </r>
  </si>
  <si>
    <r>
      <rPr>
        <sz val="8"/>
        <rFont val="Arial"/>
        <family val="2"/>
      </rPr>
      <t>17:14,07</t>
    </r>
  </si>
  <si>
    <r>
      <rPr>
        <sz val="8"/>
        <rFont val="Arial"/>
        <family val="2"/>
      </rPr>
      <t>00:32,67</t>
    </r>
  </si>
  <si>
    <r>
      <rPr>
        <sz val="8"/>
        <rFont val="Arial"/>
        <family val="2"/>
      </rPr>
      <t>01:10,98</t>
    </r>
  </si>
  <si>
    <r>
      <rPr>
        <sz val="8"/>
        <rFont val="Arial"/>
        <family val="2"/>
      </rPr>
      <t>02:32,90</t>
    </r>
  </si>
  <si>
    <r>
      <rPr>
        <sz val="8"/>
        <rFont val="Arial"/>
        <family val="2"/>
      </rPr>
      <t>00:29,34</t>
    </r>
  </si>
  <si>
    <r>
      <rPr>
        <sz val="8"/>
        <rFont val="Arial"/>
        <family val="2"/>
      </rPr>
      <t>01:03,05</t>
    </r>
  </si>
  <si>
    <r>
      <rPr>
        <sz val="8"/>
        <rFont val="Arial"/>
        <family val="2"/>
      </rPr>
      <t>02:16,39</t>
    </r>
  </si>
  <si>
    <r>
      <rPr>
        <sz val="8"/>
        <rFont val="Arial"/>
        <family val="2"/>
      </rPr>
      <t>00:27,61</t>
    </r>
  </si>
  <si>
    <r>
      <rPr>
        <sz val="8"/>
        <rFont val="Arial"/>
        <family val="2"/>
      </rPr>
      <t>01:01,28</t>
    </r>
  </si>
  <si>
    <r>
      <rPr>
        <sz val="8"/>
        <rFont val="Arial"/>
        <family val="2"/>
      </rPr>
      <t>02:16,97</t>
    </r>
  </si>
  <si>
    <r>
      <rPr>
        <sz val="8"/>
        <rFont val="Arial"/>
        <family val="2"/>
      </rPr>
      <t>02:18,16</t>
    </r>
  </si>
  <si>
    <r>
      <rPr>
        <sz val="8"/>
        <rFont val="Arial"/>
        <family val="2"/>
      </rPr>
      <t>04:52,04</t>
    </r>
  </si>
  <si>
    <r>
      <rPr>
        <sz val="8"/>
        <rFont val="Arial"/>
        <family val="2"/>
      </rPr>
      <t>00:33,51</t>
    </r>
  </si>
  <si>
    <r>
      <rPr>
        <sz val="8"/>
        <rFont val="Arial"/>
        <family val="2"/>
      </rPr>
      <t>01:13,03</t>
    </r>
  </si>
  <si>
    <r>
      <rPr>
        <sz val="8"/>
        <rFont val="Arial"/>
        <family val="2"/>
      </rPr>
      <t>02:38,13</t>
    </r>
  </si>
  <si>
    <r>
      <rPr>
        <sz val="8"/>
        <rFont val="Arial"/>
        <family val="2"/>
      </rPr>
      <t>05:33,89</t>
    </r>
  </si>
  <si>
    <r>
      <rPr>
        <sz val="8"/>
        <rFont val="Arial"/>
        <family val="2"/>
      </rPr>
      <t>11:30,07</t>
    </r>
  </si>
  <si>
    <r>
      <rPr>
        <sz val="8"/>
        <rFont val="Arial"/>
        <family val="2"/>
      </rPr>
      <t>22:17,89</t>
    </r>
  </si>
  <si>
    <r>
      <rPr>
        <sz val="8"/>
        <rFont val="Arial"/>
        <family val="2"/>
      </rPr>
      <t>00:42,27</t>
    </r>
  </si>
  <si>
    <r>
      <rPr>
        <sz val="8"/>
        <rFont val="Arial"/>
        <family val="2"/>
      </rPr>
      <t>01:31,84</t>
    </r>
  </si>
  <si>
    <r>
      <rPr>
        <sz val="8"/>
        <rFont val="Arial"/>
        <family val="2"/>
      </rPr>
      <t>03:17,83</t>
    </r>
  </si>
  <si>
    <r>
      <rPr>
        <sz val="8"/>
        <rFont val="Arial"/>
        <family val="2"/>
      </rPr>
      <t>00:37,96</t>
    </r>
  </si>
  <si>
    <r>
      <rPr>
        <sz val="8"/>
        <rFont val="Arial"/>
        <family val="2"/>
      </rPr>
      <t>01:21,57</t>
    </r>
  </si>
  <si>
    <r>
      <rPr>
        <sz val="8"/>
        <rFont val="Arial"/>
        <family val="2"/>
      </rPr>
      <t>02:56,47</t>
    </r>
  </si>
  <si>
    <r>
      <rPr>
        <sz val="8"/>
        <rFont val="Arial"/>
        <family val="2"/>
      </rPr>
      <t>00:35,72</t>
    </r>
  </si>
  <si>
    <r>
      <rPr>
        <sz val="8"/>
        <rFont val="Arial"/>
        <family val="2"/>
      </rPr>
      <t>01:19,29</t>
    </r>
  </si>
  <si>
    <r>
      <rPr>
        <sz val="8"/>
        <rFont val="Arial"/>
        <family val="2"/>
      </rPr>
      <t>02:57,22</t>
    </r>
  </si>
  <si>
    <r>
      <rPr>
        <sz val="8"/>
        <rFont val="Arial"/>
        <family val="2"/>
      </rPr>
      <t>02:58,75</t>
    </r>
  </si>
  <si>
    <r>
      <rPr>
        <sz val="8"/>
        <rFont val="Arial"/>
        <family val="2"/>
      </rPr>
      <t>06:17,84</t>
    </r>
  </si>
  <si>
    <r>
      <rPr>
        <sz val="8"/>
        <rFont val="Arial"/>
        <family val="2"/>
      </rPr>
      <t>00:26,85</t>
    </r>
  </si>
  <si>
    <r>
      <rPr>
        <sz val="8"/>
        <rFont val="Arial"/>
        <family val="2"/>
      </rPr>
      <t>00:58,65</t>
    </r>
  </si>
  <si>
    <r>
      <rPr>
        <sz val="8"/>
        <rFont val="Arial"/>
        <family val="2"/>
      </rPr>
      <t>02:08,57</t>
    </r>
  </si>
  <si>
    <r>
      <rPr>
        <sz val="8"/>
        <rFont val="Arial"/>
        <family val="2"/>
      </rPr>
      <t>04:28,45</t>
    </r>
  </si>
  <si>
    <r>
      <rPr>
        <sz val="8"/>
        <rFont val="Arial"/>
        <family val="2"/>
      </rPr>
      <t>09:18,39</t>
    </r>
  </si>
  <si>
    <r>
      <rPr>
        <sz val="8"/>
        <rFont val="Arial"/>
        <family val="2"/>
      </rPr>
      <t>17:58,55</t>
    </r>
  </si>
  <si>
    <r>
      <rPr>
        <sz val="8"/>
        <rFont val="Arial"/>
        <family val="2"/>
      </rPr>
      <t>00:33,69</t>
    </r>
  </si>
  <si>
    <r>
      <rPr>
        <sz val="8"/>
        <rFont val="Arial"/>
        <family val="2"/>
      </rPr>
      <t>01:14,05</t>
    </r>
  </si>
  <si>
    <r>
      <rPr>
        <sz val="8"/>
        <rFont val="Arial"/>
        <family val="2"/>
      </rPr>
      <t>02:38,67</t>
    </r>
  </si>
  <si>
    <r>
      <rPr>
        <sz val="8"/>
        <rFont val="Arial"/>
        <family val="2"/>
      </rPr>
      <t>00:30,33</t>
    </r>
  </si>
  <si>
    <r>
      <rPr>
        <sz val="8"/>
        <rFont val="Arial"/>
        <family val="2"/>
      </rPr>
      <t>01:05,13</t>
    </r>
  </si>
  <si>
    <r>
      <rPr>
        <sz val="8"/>
        <rFont val="Arial"/>
        <family val="2"/>
      </rPr>
      <t>02:21,19</t>
    </r>
  </si>
  <si>
    <r>
      <rPr>
        <sz val="8"/>
        <rFont val="Arial"/>
        <family val="2"/>
      </rPr>
      <t>00:28,56</t>
    </r>
  </si>
  <si>
    <r>
      <rPr>
        <sz val="8"/>
        <rFont val="Arial"/>
        <family val="2"/>
      </rPr>
      <t>01:04,36</t>
    </r>
  </si>
  <si>
    <r>
      <rPr>
        <sz val="8"/>
        <rFont val="Arial"/>
        <family val="2"/>
      </rPr>
      <t>02:22,79</t>
    </r>
  </si>
  <si>
    <r>
      <rPr>
        <sz val="8"/>
        <rFont val="Arial"/>
        <family val="2"/>
      </rPr>
      <t>02:22,66</t>
    </r>
  </si>
  <si>
    <r>
      <rPr>
        <sz val="8"/>
        <rFont val="Arial"/>
        <family val="2"/>
      </rPr>
      <t>05:04,16</t>
    </r>
  </si>
  <si>
    <r>
      <rPr>
        <sz val="8"/>
        <rFont val="Arial"/>
        <family val="2"/>
      </rPr>
      <t>00:34,74</t>
    </r>
  </si>
  <si>
    <r>
      <rPr>
        <sz val="8"/>
        <rFont val="Arial"/>
        <family val="2"/>
      </rPr>
      <t>01:15,88</t>
    </r>
  </si>
  <si>
    <r>
      <rPr>
        <sz val="8"/>
        <rFont val="Arial"/>
        <family val="2"/>
      </rPr>
      <t>02:46,35</t>
    </r>
  </si>
  <si>
    <r>
      <rPr>
        <sz val="8"/>
        <rFont val="Arial"/>
        <family val="2"/>
      </rPr>
      <t>05:47,32</t>
    </r>
  </si>
  <si>
    <r>
      <rPr>
        <sz val="8"/>
        <rFont val="Arial"/>
        <family val="2"/>
      </rPr>
      <t>12:02,45</t>
    </r>
  </si>
  <si>
    <r>
      <rPr>
        <sz val="8"/>
        <rFont val="Arial"/>
        <family val="2"/>
      </rPr>
      <t>23:15,45</t>
    </r>
  </si>
  <si>
    <r>
      <rPr>
        <sz val="8"/>
        <rFont val="Arial"/>
        <family val="2"/>
      </rPr>
      <t>00:43,59</t>
    </r>
  </si>
  <si>
    <r>
      <rPr>
        <sz val="8"/>
        <rFont val="Arial"/>
        <family val="2"/>
      </rPr>
      <t>01:35,81</t>
    </r>
  </si>
  <si>
    <r>
      <rPr>
        <sz val="8"/>
        <rFont val="Arial"/>
        <family val="2"/>
      </rPr>
      <t>03:25,29</t>
    </r>
  </si>
  <si>
    <r>
      <rPr>
        <sz val="8"/>
        <rFont val="Arial"/>
        <family val="2"/>
      </rPr>
      <t>00:39,24</t>
    </r>
  </si>
  <si>
    <r>
      <rPr>
        <sz val="8"/>
        <rFont val="Arial"/>
        <family val="2"/>
      </rPr>
      <t>01:24,26</t>
    </r>
  </si>
  <si>
    <r>
      <rPr>
        <sz val="8"/>
        <rFont val="Arial"/>
        <family val="2"/>
      </rPr>
      <t>03:02,68</t>
    </r>
  </si>
  <si>
    <r>
      <rPr>
        <sz val="8"/>
        <rFont val="Arial"/>
        <family val="2"/>
      </rPr>
      <t>00:36,95</t>
    </r>
  </si>
  <si>
    <r>
      <rPr>
        <sz val="8"/>
        <rFont val="Arial"/>
        <family val="2"/>
      </rPr>
      <t>01:23,27</t>
    </r>
  </si>
  <si>
    <r>
      <rPr>
        <sz val="8"/>
        <rFont val="Arial"/>
        <family val="2"/>
      </rPr>
      <t>03:04,75</t>
    </r>
  </si>
  <si>
    <r>
      <rPr>
        <sz val="8"/>
        <rFont val="Arial"/>
        <family val="2"/>
      </rPr>
      <t>03:04,57</t>
    </r>
  </si>
  <si>
    <r>
      <rPr>
        <sz val="8"/>
        <rFont val="Arial"/>
        <family val="2"/>
      </rPr>
      <t>06:33,53</t>
    </r>
  </si>
  <si>
    <r>
      <rPr>
        <sz val="8"/>
        <rFont val="Arial"/>
        <family val="2"/>
      </rPr>
      <t>00:27,98</t>
    </r>
  </si>
  <si>
    <r>
      <rPr>
        <sz val="8"/>
        <rFont val="Arial"/>
        <family val="2"/>
      </rPr>
      <t>01:01,33</t>
    </r>
  </si>
  <si>
    <r>
      <rPr>
        <sz val="8"/>
        <rFont val="Arial"/>
        <family val="2"/>
      </rPr>
      <t>02:13,10</t>
    </r>
  </si>
  <si>
    <r>
      <rPr>
        <sz val="8"/>
        <rFont val="Arial"/>
        <family val="2"/>
      </rPr>
      <t>04:42,94</t>
    </r>
  </si>
  <si>
    <r>
      <rPr>
        <sz val="8"/>
        <rFont val="Arial"/>
        <family val="2"/>
      </rPr>
      <t>09:43,47</t>
    </r>
  </si>
  <si>
    <r>
      <rPr>
        <sz val="8"/>
        <rFont val="Arial"/>
        <family val="2"/>
      </rPr>
      <t>19:03,97</t>
    </r>
  </si>
  <si>
    <r>
      <rPr>
        <sz val="8"/>
        <rFont val="Arial"/>
        <family val="2"/>
      </rPr>
      <t>00:35,46</t>
    </r>
  </si>
  <si>
    <r>
      <rPr>
        <sz val="8"/>
        <rFont val="Arial"/>
        <family val="2"/>
      </rPr>
      <t>01:17,02</t>
    </r>
  </si>
  <si>
    <r>
      <rPr>
        <sz val="8"/>
        <rFont val="Arial"/>
        <family val="2"/>
      </rPr>
      <t>02:47,05</t>
    </r>
  </si>
  <si>
    <r>
      <rPr>
        <sz val="8"/>
        <rFont val="Times New Roman"/>
        <family val="1"/>
      </rPr>
      <t xml:space="preserve">01:09,06     </t>
    </r>
  </si>
  <si>
    <r>
      <rPr>
        <sz val="8"/>
        <rFont val="Times New Roman"/>
        <family val="1"/>
      </rPr>
      <t xml:space="preserve">02:28,84   </t>
    </r>
  </si>
  <si>
    <r>
      <rPr>
        <sz val="8"/>
        <rFont val="Arial"/>
        <family val="2"/>
      </rPr>
      <t>00:29,79</t>
    </r>
  </si>
  <si>
    <r>
      <rPr>
        <sz val="8"/>
        <rFont val="Arial"/>
        <family val="2"/>
      </rPr>
      <t>01:07,96</t>
    </r>
  </si>
  <si>
    <r>
      <rPr>
        <sz val="8"/>
        <rFont val="Arial"/>
        <family val="2"/>
      </rPr>
      <t>02:32,62</t>
    </r>
  </si>
  <si>
    <r>
      <rPr>
        <sz val="8"/>
        <rFont val="Arial"/>
        <family val="2"/>
      </rPr>
      <t>00:36,21</t>
    </r>
  </si>
  <si>
    <r>
      <rPr>
        <sz val="8"/>
        <rFont val="Arial"/>
        <family val="2"/>
      </rPr>
      <t>01:19,35</t>
    </r>
  </si>
  <si>
    <r>
      <rPr>
        <sz val="8"/>
        <rFont val="Arial"/>
        <family val="2"/>
      </rPr>
      <t>02:52,21</t>
    </r>
  </si>
  <si>
    <r>
      <rPr>
        <sz val="8"/>
        <rFont val="Arial"/>
        <family val="2"/>
      </rPr>
      <t>06:06,07</t>
    </r>
  </si>
  <si>
    <r>
      <rPr>
        <sz val="8"/>
        <rFont val="Arial"/>
        <family val="2"/>
      </rPr>
      <t>12:34,91</t>
    </r>
  </si>
  <si>
    <r>
      <rPr>
        <sz val="8"/>
        <rFont val="Arial"/>
        <family val="2"/>
      </rPr>
      <t>24:40,08</t>
    </r>
  </si>
  <si>
    <r>
      <rPr>
        <sz val="8"/>
        <rFont val="Arial"/>
        <family val="2"/>
      </rPr>
      <t>00:45,88</t>
    </r>
  </si>
  <si>
    <r>
      <rPr>
        <sz val="8"/>
        <rFont val="Arial"/>
        <family val="2"/>
      </rPr>
      <t>01:39,65</t>
    </r>
  </si>
  <si>
    <r>
      <rPr>
        <sz val="8"/>
        <rFont val="Arial"/>
        <family val="2"/>
      </rPr>
      <t>03:36,14</t>
    </r>
  </si>
  <si>
    <r>
      <rPr>
        <sz val="8"/>
        <rFont val="Times New Roman"/>
        <family val="1"/>
      </rPr>
      <t xml:space="preserve">01:29,36     </t>
    </r>
  </si>
  <si>
    <r>
      <rPr>
        <sz val="8"/>
        <rFont val="Times New Roman"/>
        <family val="1"/>
      </rPr>
      <t xml:space="preserve">03:12,57   </t>
    </r>
  </si>
  <si>
    <r>
      <rPr>
        <sz val="8"/>
        <rFont val="Arial"/>
        <family val="2"/>
      </rPr>
      <t>00:38,54</t>
    </r>
  </si>
  <si>
    <r>
      <rPr>
        <sz val="8"/>
        <rFont val="Arial"/>
        <family val="2"/>
      </rPr>
      <t>01:27,93</t>
    </r>
  </si>
  <si>
    <r>
      <rPr>
        <sz val="8"/>
        <rFont val="Arial"/>
        <family val="2"/>
      </rPr>
      <t>03:17,46</t>
    </r>
  </si>
  <si>
    <t>00:29,60</t>
  </si>
  <si>
    <t>01:05,86</t>
  </si>
  <si>
    <t>02:23,22</t>
  </si>
  <si>
    <t>05:02,09</t>
  </si>
  <si>
    <t>02:57,00</t>
  </si>
  <si>
    <t>00:34,47</t>
  </si>
  <si>
    <t>01:15,03</t>
  </si>
  <si>
    <t>02:49,75</t>
  </si>
  <si>
    <t>02:42,25</t>
  </si>
  <si>
    <t>20:41,60</t>
  </si>
  <si>
    <r>
      <rPr>
        <sz val="8"/>
        <rFont val="Arial"/>
        <family val="2"/>
      </rPr>
      <t>00:38,30</t>
    </r>
  </si>
  <si>
    <r>
      <rPr>
        <sz val="8"/>
        <rFont val="Arial"/>
        <family val="2"/>
      </rPr>
      <t>01:25,21</t>
    </r>
  </si>
  <si>
    <r>
      <rPr>
        <sz val="8"/>
        <rFont val="Arial"/>
        <family val="2"/>
      </rPr>
      <t>03:05,30</t>
    </r>
  </si>
  <si>
    <r>
      <rPr>
        <sz val="8"/>
        <rFont val="Arial"/>
        <family val="2"/>
      </rPr>
      <t>06:30,84</t>
    </r>
  </si>
  <si>
    <r>
      <rPr>
        <sz val="8"/>
        <rFont val="Arial"/>
        <family val="2"/>
      </rPr>
      <t>13:30,93</t>
    </r>
  </si>
  <si>
    <r>
      <rPr>
        <sz val="8"/>
        <rFont val="Arial"/>
        <family val="2"/>
      </rPr>
      <t>00:48,79</t>
    </r>
  </si>
  <si>
    <r>
      <rPr>
        <sz val="8"/>
        <rFont val="Arial"/>
        <family val="2"/>
      </rPr>
      <t>01:46,42</t>
    </r>
  </si>
  <si>
    <r>
      <rPr>
        <sz val="8"/>
        <rFont val="Arial"/>
        <family val="2"/>
      </rPr>
      <t>03:49,00</t>
    </r>
  </si>
  <si>
    <r>
      <rPr>
        <sz val="8"/>
        <rFont val="Arial"/>
        <family val="2"/>
      </rPr>
      <t>00:41,50</t>
    </r>
  </si>
  <si>
    <r>
      <rPr>
        <sz val="8"/>
        <rFont val="Arial"/>
        <family val="2"/>
      </rPr>
      <t>01:34,61</t>
    </r>
  </si>
  <si>
    <r>
      <rPr>
        <sz val="8"/>
        <rFont val="Arial"/>
        <family val="2"/>
      </rPr>
      <t>03:39,62</t>
    </r>
  </si>
  <si>
    <t>26:46,40</t>
  </si>
  <si>
    <t xml:space="preserve">01:37,07     </t>
  </si>
  <si>
    <t xml:space="preserve">03:30,33  </t>
  </si>
  <si>
    <r>
      <rPr>
        <sz val="8"/>
        <rFont val="Arial"/>
        <family val="2"/>
      </rPr>
      <t xml:space="preserve">07:20,78   </t>
    </r>
  </si>
  <si>
    <t>Altersklasse 9</t>
  </si>
  <si>
    <t>01:10,72</t>
  </si>
  <si>
    <t>02:35,41</t>
  </si>
  <si>
    <t>05:26,69</t>
  </si>
  <si>
    <t>22:18,60</t>
  </si>
  <si>
    <t>03:15,52</t>
  </si>
  <si>
    <r>
      <rPr>
        <sz val="8"/>
        <rFont val="Times New Roman"/>
        <family val="1"/>
      </rPr>
      <t xml:space="preserve">01:20,86     </t>
    </r>
  </si>
  <si>
    <r>
      <rPr>
        <sz val="8"/>
        <rFont val="Times New Roman"/>
        <family val="1"/>
      </rPr>
      <t xml:space="preserve">02:53,07  </t>
    </r>
  </si>
  <si>
    <t>00:35,48</t>
  </si>
  <si>
    <t>03:09,15</t>
  </si>
  <si>
    <t>06:32,85</t>
  </si>
  <si>
    <t>03:21,08</t>
  </si>
  <si>
    <t>07:02,67</t>
  </si>
  <si>
    <t>28:51,90</t>
  </si>
  <si>
    <t>04:12,97</t>
  </si>
  <si>
    <r>
      <rPr>
        <sz val="8"/>
        <rFont val="Times New Roman"/>
        <family val="1"/>
      </rPr>
      <t xml:space="preserve">01:44,62     </t>
    </r>
  </si>
  <si>
    <r>
      <rPr>
        <sz val="8"/>
        <rFont val="Times New Roman"/>
        <family val="1"/>
      </rPr>
      <t xml:space="preserve">03:43,92  </t>
    </r>
  </si>
  <si>
    <t>00:45,91</t>
  </si>
  <si>
    <t>04:04,73</t>
  </si>
  <si>
    <t>08:28,27</t>
  </si>
  <si>
    <t xml:space="preserve">05:20,99    </t>
  </si>
  <si>
    <t xml:space="preserve">06:55,30    </t>
  </si>
  <si>
    <t>Altersklasse 8</t>
  </si>
  <si>
    <t>02:57,13</t>
  </si>
  <si>
    <t>06:13,45</t>
  </si>
  <si>
    <t>24:34,40</t>
  </si>
  <si>
    <t>03:43,61</t>
  </si>
  <si>
    <t>00:40,50</t>
  </si>
  <si>
    <t>01:30,21</t>
  </si>
  <si>
    <t>03:12,47</t>
  </si>
  <si>
    <t>00:39,88</t>
  </si>
  <si>
    <t>03:21,81</t>
  </si>
  <si>
    <t>03:49,18</t>
  </si>
  <si>
    <t>08:03,18</t>
  </si>
  <si>
    <t>31:47,60</t>
  </si>
  <si>
    <t>04:49,32</t>
  </si>
  <si>
    <t>00:51,59</t>
  </si>
  <si>
    <t xml:space="preserve">01:56,71     </t>
  </si>
  <si>
    <t xml:space="preserve">04:09,02  </t>
  </si>
  <si>
    <r>
      <rPr>
        <sz val="8"/>
        <rFont val="Arial"/>
        <family val="2"/>
      </rPr>
      <t>00:21,48</t>
    </r>
  </si>
  <si>
    <r>
      <rPr>
        <sz val="8"/>
        <rFont val="Arial"/>
        <family val="2"/>
      </rPr>
      <t>00:47,12</t>
    </r>
  </si>
  <si>
    <r>
      <rPr>
        <sz val="8"/>
        <rFont val="Arial"/>
        <family val="2"/>
      </rPr>
      <t>01:43,33</t>
    </r>
  </si>
  <si>
    <r>
      <rPr>
        <sz val="8"/>
        <rFont val="Arial"/>
        <family val="2"/>
      </rPr>
      <t>03:38,91</t>
    </r>
  </si>
  <si>
    <r>
      <rPr>
        <sz val="8"/>
        <rFont val="Arial"/>
        <family val="2"/>
      </rPr>
      <t>07:36,43</t>
    </r>
  </si>
  <si>
    <r>
      <rPr>
        <sz val="8"/>
        <rFont val="Arial"/>
        <family val="2"/>
      </rPr>
      <t>14:29,42</t>
    </r>
  </si>
  <si>
    <r>
      <rPr>
        <sz val="8"/>
        <rFont val="Arial"/>
        <family val="2"/>
      </rPr>
      <t>00:26,51</t>
    </r>
  </si>
  <si>
    <r>
      <rPr>
        <sz val="8"/>
        <rFont val="Arial"/>
        <family val="2"/>
      </rPr>
      <t>00:58,08</t>
    </r>
  </si>
  <si>
    <r>
      <rPr>
        <sz val="8"/>
        <rFont val="Arial"/>
        <family val="2"/>
      </rPr>
      <t>02:06,90</t>
    </r>
  </si>
  <si>
    <r>
      <rPr>
        <sz val="8"/>
        <rFont val="Arial"/>
        <family val="2"/>
      </rPr>
      <t>00:24,20</t>
    </r>
  </si>
  <si>
    <r>
      <rPr>
        <sz val="8"/>
        <rFont val="Arial"/>
        <family val="2"/>
      </rPr>
      <t>00:52,20</t>
    </r>
  </si>
  <si>
    <r>
      <rPr>
        <sz val="8"/>
        <rFont val="Arial"/>
        <family val="2"/>
      </rPr>
      <t>01:54,26</t>
    </r>
  </si>
  <si>
    <r>
      <rPr>
        <sz val="8"/>
        <rFont val="Arial"/>
        <family val="2"/>
      </rPr>
      <t>00:22,74</t>
    </r>
  </si>
  <si>
    <r>
      <rPr>
        <sz val="8"/>
        <rFont val="Arial"/>
        <family val="2"/>
      </rPr>
      <t>00:50,40</t>
    </r>
  </si>
  <si>
    <r>
      <rPr>
        <sz val="8"/>
        <rFont val="Arial"/>
        <family val="2"/>
      </rPr>
      <t>01:53,31</t>
    </r>
  </si>
  <si>
    <r>
      <rPr>
        <sz val="8"/>
        <rFont val="Arial"/>
        <family val="2"/>
      </rPr>
      <t>01:55,59</t>
    </r>
  </si>
  <si>
    <r>
      <rPr>
        <sz val="8"/>
        <rFont val="Arial"/>
        <family val="2"/>
      </rPr>
      <t>04:08,37</t>
    </r>
  </si>
  <si>
    <r>
      <rPr>
        <sz val="8"/>
        <rFont val="Arial"/>
        <family val="2"/>
      </rPr>
      <t>00:27,79</t>
    </r>
  </si>
  <si>
    <r>
      <rPr>
        <sz val="8"/>
        <rFont val="Arial"/>
        <family val="2"/>
      </rPr>
      <t>01:00,97</t>
    </r>
  </si>
  <si>
    <r>
      <rPr>
        <sz val="8"/>
        <rFont val="Arial"/>
        <family val="2"/>
      </rPr>
      <t>02:13,70</t>
    </r>
  </si>
  <si>
    <r>
      <rPr>
        <sz val="8"/>
        <rFont val="Arial"/>
        <family val="2"/>
      </rPr>
      <t>04:43,23</t>
    </r>
  </si>
  <si>
    <r>
      <rPr>
        <sz val="8"/>
        <rFont val="Arial"/>
        <family val="2"/>
      </rPr>
      <t>09:50,54</t>
    </r>
  </si>
  <si>
    <r>
      <rPr>
        <sz val="8"/>
        <rFont val="Arial"/>
        <family val="2"/>
      </rPr>
      <t>18:44,87</t>
    </r>
  </si>
  <si>
    <r>
      <rPr>
        <sz val="8"/>
        <rFont val="Arial"/>
        <family val="2"/>
      </rPr>
      <t>00:34,30</t>
    </r>
  </si>
  <si>
    <r>
      <rPr>
        <sz val="8"/>
        <rFont val="Arial"/>
        <family val="2"/>
      </rPr>
      <t>01:15,15</t>
    </r>
  </si>
  <si>
    <r>
      <rPr>
        <sz val="8"/>
        <rFont val="Arial"/>
        <family val="2"/>
      </rPr>
      <t>02:44,18</t>
    </r>
  </si>
  <si>
    <r>
      <rPr>
        <sz val="8"/>
        <rFont val="Arial"/>
        <family val="2"/>
      </rPr>
      <t>00:31,31</t>
    </r>
  </si>
  <si>
    <r>
      <rPr>
        <sz val="8"/>
        <rFont val="Arial"/>
        <family val="2"/>
      </rPr>
      <t>01:07,53</t>
    </r>
  </si>
  <si>
    <r>
      <rPr>
        <sz val="8"/>
        <rFont val="Arial"/>
        <family val="2"/>
      </rPr>
      <t>02:27,83</t>
    </r>
  </si>
  <si>
    <r>
      <rPr>
        <sz val="8"/>
        <rFont val="Arial"/>
        <family val="2"/>
      </rPr>
      <t>00:29,42</t>
    </r>
  </si>
  <si>
    <r>
      <rPr>
        <sz val="8"/>
        <rFont val="Arial"/>
        <family val="2"/>
      </rPr>
      <t>01:05,21</t>
    </r>
  </si>
  <si>
    <r>
      <rPr>
        <sz val="8"/>
        <rFont val="Arial"/>
        <family val="2"/>
      </rPr>
      <t>02:26,60</t>
    </r>
  </si>
  <si>
    <r>
      <rPr>
        <sz val="8"/>
        <rFont val="Arial"/>
        <family val="2"/>
      </rPr>
      <t>02:29,55</t>
    </r>
  </si>
  <si>
    <r>
      <rPr>
        <sz val="8"/>
        <rFont val="Arial"/>
        <family val="2"/>
      </rPr>
      <t>05:21,34</t>
    </r>
  </si>
  <si>
    <t>00:21,98</t>
  </si>
  <si>
    <t>00:48,15</t>
  </si>
  <si>
    <t>01:45,86</t>
  </si>
  <si>
    <t>03:44,55</t>
  </si>
  <si>
    <t>07:47,20</t>
  </si>
  <si>
    <t>14:54,73</t>
  </si>
  <si>
    <t>00:27,40</t>
  </si>
  <si>
    <t>01:00,02</t>
  </si>
  <si>
    <t>00:24,89</t>
  </si>
  <si>
    <t>01:57,45</t>
  </si>
  <si>
    <t>00:23,43</t>
  </si>
  <si>
    <t>00:51,76</t>
  </si>
  <si>
    <t>01:58,51</t>
  </si>
  <si>
    <t>04:14,01</t>
  </si>
  <si>
    <t>00:28,44</t>
  </si>
  <si>
    <t>01:02,30</t>
  </si>
  <si>
    <t>02:16,96</t>
  </si>
  <si>
    <t>04:50,52</t>
  </si>
  <si>
    <t>10:04,47</t>
  </si>
  <si>
    <t>19:17,61</t>
  </si>
  <si>
    <t>00:35,45</t>
  </si>
  <si>
    <t>01:17,66</t>
  </si>
  <si>
    <t>00:30,31</t>
  </si>
  <si>
    <t>01:06,97</t>
  </si>
  <si>
    <t xml:space="preserve">01:09,60     </t>
  </si>
  <si>
    <t xml:space="preserve">02:31,96  </t>
  </si>
  <si>
    <t xml:space="preserve">05:28,65   </t>
  </si>
  <si>
    <t>00:22,38</t>
  </si>
  <si>
    <t>01:47,30</t>
  </si>
  <si>
    <t>03:47,94</t>
  </si>
  <si>
    <t>07:52,25</t>
  </si>
  <si>
    <t>15:02,95</t>
  </si>
  <si>
    <t>01:01,35</t>
  </si>
  <si>
    <t>00:25,30</t>
  </si>
  <si>
    <t>00:54,44</t>
  </si>
  <si>
    <t>00:23,76</t>
  </si>
  <si>
    <t>01:57,25</t>
  </si>
  <si>
    <t>04:16,98</t>
  </si>
  <si>
    <t>00:28,95</t>
  </si>
  <si>
    <t>02:18,83</t>
  </si>
  <si>
    <t>04:54,91</t>
  </si>
  <si>
    <t>10:11,01</t>
  </si>
  <si>
    <t>19:28,25</t>
  </si>
  <si>
    <t>01:19,38</t>
  </si>
  <si>
    <t>01:10,43</t>
  </si>
  <si>
    <t>00:30,75</t>
  </si>
  <si>
    <t>02:31,70</t>
  </si>
  <si>
    <t>05:32,49</t>
  </si>
  <si>
    <t>00:22,63</t>
  </si>
  <si>
    <t>00:49,75</t>
  </si>
  <si>
    <t>08:04,70</t>
  </si>
  <si>
    <t>15:16,49</t>
  </si>
  <si>
    <t>00:28,57</t>
  </si>
  <si>
    <t>01:02,33</t>
  </si>
  <si>
    <t>00:25,72</t>
  </si>
  <si>
    <t>00:55,38</t>
  </si>
  <si>
    <t>00:24,09</t>
  </si>
  <si>
    <t>00:29,28</t>
  </si>
  <si>
    <t>01:04,37</t>
  </si>
  <si>
    <t>10:27,11</t>
  </si>
  <si>
    <t>19:45,76</t>
  </si>
  <si>
    <t>01:20,65</t>
  </si>
  <si>
    <t>00:33,28</t>
  </si>
  <si>
    <t>01:11,65</t>
  </si>
  <si>
    <t>00:31,16</t>
  </si>
  <si>
    <t>00:22,90</t>
  </si>
  <si>
    <t>00:50,20</t>
  </si>
  <si>
    <t>01:49,68</t>
  </si>
  <si>
    <t>03:54,51</t>
  </si>
  <si>
    <t>08:15,51</t>
  </si>
  <si>
    <t>15:36,65</t>
  </si>
  <si>
    <t>00:28,97</t>
  </si>
  <si>
    <t>01:03,72</t>
  </si>
  <si>
    <t>02:18,52</t>
  </si>
  <si>
    <t>00:26,20</t>
  </si>
  <si>
    <t>00:56,48</t>
  </si>
  <si>
    <t>02:02,77</t>
  </si>
  <si>
    <t>00:24,49</t>
  </si>
  <si>
    <t>00:53,90</t>
  </si>
  <si>
    <t>02:01,59</t>
  </si>
  <si>
    <t>02:03,43</t>
  </si>
  <si>
    <t>04:24,94</t>
  </si>
  <si>
    <t>00:29,63</t>
  </si>
  <si>
    <t>01:04,95</t>
  </si>
  <si>
    <t>02:21,90</t>
  </si>
  <si>
    <t>05:03,41</t>
  </si>
  <si>
    <t>10:41,09</t>
  </si>
  <si>
    <t>20:11,85</t>
  </si>
  <si>
    <t>00:37,49</t>
  </si>
  <si>
    <t>01:22,44</t>
  </si>
  <si>
    <t>02:59,21</t>
  </si>
  <si>
    <t>00:33,90</t>
  </si>
  <si>
    <t>01:13,08</t>
  </si>
  <si>
    <t>02:38,85</t>
  </si>
  <si>
    <t>00:31,69</t>
  </si>
  <si>
    <t>01:09,74</t>
  </si>
  <si>
    <t>02:37,31</t>
  </si>
  <si>
    <t>02:39,70</t>
  </si>
  <si>
    <t>05:42,78</t>
  </si>
  <si>
    <t>00:23,59</t>
  </si>
  <si>
    <t>00:51,75</t>
  </si>
  <si>
    <t>01:53,25</t>
  </si>
  <si>
    <t>04:01,88</t>
  </si>
  <si>
    <t>08:23,81</t>
  </si>
  <si>
    <t>15:58,76</t>
  </si>
  <si>
    <t>01:04,63</t>
  </si>
  <si>
    <t>02:20,91</t>
  </si>
  <si>
    <t>00:27,00</t>
  </si>
  <si>
    <t>00:58,00</t>
  </si>
  <si>
    <t>00:25,11</t>
  </si>
  <si>
    <t>00:55,74</t>
  </si>
  <si>
    <t>02:05,34</t>
  </si>
  <si>
    <t>02:07,49</t>
  </si>
  <si>
    <t>00:30,52</t>
  </si>
  <si>
    <t>01:06,95</t>
  </si>
  <si>
    <t>02:26,52</t>
  </si>
  <si>
    <t>05:12,95</t>
  </si>
  <si>
    <t>10:51,83</t>
  </si>
  <si>
    <t>20:40,45</t>
  </si>
  <si>
    <t>00:38,14</t>
  </si>
  <si>
    <t>01:23,62</t>
  </si>
  <si>
    <t>03:02,31</t>
  </si>
  <si>
    <t>00:34,94</t>
  </si>
  <si>
    <t>01:15,04</t>
  </si>
  <si>
    <t>00:32,49</t>
  </si>
  <si>
    <t>01:12,11</t>
  </si>
  <si>
    <t>02:42,17</t>
  </si>
  <si>
    <t>02:44,94</t>
  </si>
  <si>
    <t>00:24,45</t>
  </si>
  <si>
    <t>00:53,53</t>
  </si>
  <si>
    <t>01:57,43</t>
  </si>
  <si>
    <t>04:08,91</t>
  </si>
  <si>
    <t>08:44,18</t>
  </si>
  <si>
    <t>16:29,53</t>
  </si>
  <si>
    <t>01:06,72</t>
  </si>
  <si>
    <t>02:25,46</t>
  </si>
  <si>
    <t>00:27,98</t>
  </si>
  <si>
    <t>01:00,25</t>
  </si>
  <si>
    <t>00:26,07</t>
  </si>
  <si>
    <t>00:57,95</t>
  </si>
  <si>
    <t>02:10,00</t>
  </si>
  <si>
    <t>02:11,24</t>
  </si>
  <si>
    <t>04:39,61</t>
  </si>
  <si>
    <t>00:31,64</t>
  </si>
  <si>
    <t>01:09,26</t>
  </si>
  <si>
    <t>02:31,93</t>
  </si>
  <si>
    <t>05:22,05</t>
  </si>
  <si>
    <t>11:18,19</t>
  </si>
  <si>
    <t>21:20,26</t>
  </si>
  <si>
    <t>00:39,52</t>
  </si>
  <si>
    <t>01:26,32</t>
  </si>
  <si>
    <t>03:08,20</t>
  </si>
  <si>
    <t>00:33,73</t>
  </si>
  <si>
    <t>01:14,97</t>
  </si>
  <si>
    <t>02:48,20</t>
  </si>
  <si>
    <t xml:space="preserve">06:01,77    </t>
  </si>
  <si>
    <t xml:space="preserve">01:17,95     </t>
  </si>
  <si>
    <t xml:space="preserve">02:49,73   </t>
  </si>
  <si>
    <t>00:25,83</t>
  </si>
  <si>
    <t>00:56,33</t>
  </si>
  <si>
    <t>02:04,64</t>
  </si>
  <si>
    <t>09:14,63</t>
  </si>
  <si>
    <t>17:27,14</t>
  </si>
  <si>
    <t>00:32,38</t>
  </si>
  <si>
    <t>01:04,12</t>
  </si>
  <si>
    <t>02:18,13</t>
  </si>
  <si>
    <t>00:27,42</t>
  </si>
  <si>
    <t>01:02,05</t>
  </si>
  <si>
    <t>02:18,62</t>
  </si>
  <si>
    <t>00:33,42</t>
  </si>
  <si>
    <t>01:12,88</t>
  </si>
  <si>
    <t>02:41,25</t>
  </si>
  <si>
    <t>11:57,58</t>
  </si>
  <si>
    <t>22:34,81</t>
  </si>
  <si>
    <t>00:41,89</t>
  </si>
  <si>
    <t>01:22,96</t>
  </si>
  <si>
    <t>02:58,71</t>
  </si>
  <si>
    <t>01:20,28</t>
  </si>
  <si>
    <t>02:59,35</t>
  </si>
  <si>
    <t>01:00,24</t>
  </si>
  <si>
    <t>02:13,21</t>
  </si>
  <si>
    <t>04:38,86</t>
  </si>
  <si>
    <t>09:42,56</t>
  </si>
  <si>
    <t>18:23,86</t>
  </si>
  <si>
    <t>00:34,90</t>
  </si>
  <si>
    <t>01:17,06</t>
  </si>
  <si>
    <t>02:45,95</t>
  </si>
  <si>
    <t>00:31,58</t>
  </si>
  <si>
    <t>01:09,05</t>
  </si>
  <si>
    <t>02:28,50</t>
  </si>
  <si>
    <t>01:17,94</t>
  </si>
  <si>
    <t>02:52,35</t>
  </si>
  <si>
    <t>06:00,79</t>
  </si>
  <si>
    <t>12:33,73</t>
  </si>
  <si>
    <t>23:48,19</t>
  </si>
  <si>
    <t>00:45,15</t>
  </si>
  <si>
    <t>01:39,70</t>
  </si>
  <si>
    <t>03:34,71</t>
  </si>
  <si>
    <t>00:40,86</t>
  </si>
  <si>
    <t>01:29,34</t>
  </si>
  <si>
    <t>03:12,13</t>
  </si>
  <si>
    <t>00:29,27</t>
  </si>
  <si>
    <t>02:21,44</t>
  </si>
  <si>
    <t>10:28,48</t>
  </si>
  <si>
    <t>00:37,74</t>
  </si>
  <si>
    <t>01:23,05</t>
  </si>
  <si>
    <t>02:58,25</t>
  </si>
  <si>
    <t>00:33,99</t>
  </si>
  <si>
    <t>01:14,08</t>
  </si>
  <si>
    <t>02:39,37</t>
  </si>
  <si>
    <t>01:13,04</t>
  </si>
  <si>
    <t>02:53,86</t>
  </si>
  <si>
    <t>05:42,04</t>
  </si>
  <si>
    <t>00:37,88</t>
  </si>
  <si>
    <t>03:02,99</t>
  </si>
  <si>
    <t>13:33,14</t>
  </si>
  <si>
    <t>00:48,83</t>
  </si>
  <si>
    <t>01:47,45</t>
  </si>
  <si>
    <t>03:50,62</t>
  </si>
  <si>
    <t>00:43,98</t>
  </si>
  <si>
    <t>01:35,84</t>
  </si>
  <si>
    <t>03:26,20</t>
  </si>
  <si>
    <t>01:34,50</t>
  </si>
  <si>
    <t>03:44,95</t>
  </si>
  <si>
    <t>07:22,54</t>
  </si>
  <si>
    <t>02:34,95</t>
  </si>
  <si>
    <t>21:49,50</t>
  </si>
  <si>
    <t>00:41,18</t>
  </si>
  <si>
    <t>03:19,92</t>
  </si>
  <si>
    <t>00:36,86</t>
  </si>
  <si>
    <t>01:21,24</t>
  </si>
  <si>
    <t>03:29,52</t>
  </si>
  <si>
    <t>02:55,26</t>
  </si>
  <si>
    <t>03:20,47</t>
  </si>
  <si>
    <t>28:14,25</t>
  </si>
  <si>
    <t>00:53,27</t>
  </si>
  <si>
    <t>04:18,66</t>
  </si>
  <si>
    <t>04:31,08</t>
  </si>
  <si>
    <t xml:space="preserve">01:45,11     </t>
  </si>
  <si>
    <t xml:space="preserve">03:43,45  </t>
  </si>
  <si>
    <t xml:space="preserve">08:20,74   </t>
  </si>
  <si>
    <t>01:18,10</t>
  </si>
  <si>
    <t>02:51,57</t>
  </si>
  <si>
    <t>06:18,30</t>
  </si>
  <si>
    <t>24:29,55</t>
  </si>
  <si>
    <t>01:41,49</t>
  </si>
  <si>
    <t>00:39,78</t>
  </si>
  <si>
    <t>01:27,93</t>
  </si>
  <si>
    <t>01:32,15</t>
  </si>
  <si>
    <t>04:12,20</t>
  </si>
  <si>
    <t>03:23,53</t>
  </si>
  <si>
    <t>01:41,05</t>
  </si>
  <si>
    <t>03:41,98</t>
  </si>
  <si>
    <t>08:09,45</t>
  </si>
  <si>
    <t>31:41,32</t>
  </si>
  <si>
    <t>02:11,31</t>
  </si>
  <si>
    <t>00:51,47</t>
  </si>
  <si>
    <t>01:53,77</t>
  </si>
  <si>
    <t>01:59,23</t>
  </si>
  <si>
    <t>05:26,30</t>
  </si>
  <si>
    <t>04:23,32</t>
  </si>
  <si>
    <t>Wettkampf</t>
  </si>
  <si>
    <t>100er</t>
  </si>
  <si>
    <t>200er</t>
  </si>
  <si>
    <t>LK</t>
  </si>
  <si>
    <t>Rud. Pkt</t>
  </si>
  <si>
    <t>Datum</t>
  </si>
  <si>
    <t>Zeit:</t>
  </si>
  <si>
    <t>Werte</t>
  </si>
  <si>
    <t>Sportlername</t>
  </si>
  <si>
    <t>Verein</t>
  </si>
  <si>
    <t>LVT Punkte</t>
  </si>
  <si>
    <t>Wettkampfname</t>
  </si>
  <si>
    <t>Wettkampfdatum</t>
  </si>
  <si>
    <t>Ges</t>
  </si>
  <si>
    <t>Hinweise zur Verwendung der Tabelle:</t>
  </si>
  <si>
    <t>3. Alle Ergebnisse sind unverbindlich!!</t>
  </si>
  <si>
    <t>DJaM</t>
  </si>
  <si>
    <t>22.-26. Mai 2024</t>
  </si>
  <si>
    <t xml:space="preserve">-  Erfüllungszeitraum: 1. September des Jahres bis 31. August des Folgejahres </t>
  </si>
  <si>
    <t xml:space="preserve">-  Leistungsnachweis auf der 25m/50m Bahn im Erfüllungszeitraum </t>
  </si>
  <si>
    <t>6. Kriterien</t>
  </si>
  <si>
    <t xml:space="preserve">-  Addition von Rudolph-Punkten (RP) auf zwei Schwimmstrecken: </t>
  </si>
  <si>
    <t>-  Teilnahme am Landesvielseitigkeitstest</t>
  </si>
  <si>
    <t>o Zu erfüllenden Mindestpunktzahl: 50</t>
  </si>
  <si>
    <t xml:space="preserve">o beliebige Schwimmart und beliebige Schwimmstrecken (olympische Distanz)) </t>
  </si>
  <si>
    <r>
      <t xml:space="preserve">o Mindestsumme </t>
    </r>
    <r>
      <rPr>
        <b/>
        <sz val="12"/>
        <rFont val="Arial"/>
        <family val="2"/>
      </rPr>
      <t>18</t>
    </r>
    <r>
      <rPr>
        <sz val="12"/>
        <rFont val="Arial"/>
        <family val="2"/>
      </rPr>
      <t xml:space="preserve"> Rudolph Punkte</t>
    </r>
  </si>
  <si>
    <t>Altersklasse 10 m+w</t>
  </si>
  <si>
    <t>Stolle</t>
  </si>
  <si>
    <t>FP</t>
  </si>
  <si>
    <t>WK Abkz.</t>
  </si>
  <si>
    <t>Frühjahrspreis Dresden</t>
  </si>
  <si>
    <t>Deutsche Jahrgangsmeisterschaft Berlin</t>
  </si>
  <si>
    <t>Dresdner Christstollenschwimmfest</t>
  </si>
  <si>
    <t>Max Mustermann</t>
  </si>
  <si>
    <t>Verein XY</t>
  </si>
  <si>
    <t>Erika Mustermann</t>
  </si>
  <si>
    <t xml:space="preserve">-  Leistungsnachweis auf der 50m Bahn im Erfüllungszeitraum </t>
  </si>
  <si>
    <t>Altersklasse 11/12 m+w</t>
  </si>
  <si>
    <t xml:space="preserve">- Addition von zwei bzw. drei Schwimmstrecken (50m Bahn): </t>
  </si>
  <si>
    <t>Krit A</t>
  </si>
  <si>
    <t>21 Rud.Pkt aus 100 + 200 bel. Lage + 200La</t>
  </si>
  <si>
    <t xml:space="preserve">28 Rud.Pkt </t>
  </si>
  <si>
    <t>Krit B</t>
  </si>
  <si>
    <t>14 Rud.Pkt aus 400F + 200La</t>
  </si>
  <si>
    <t>18 Rud.Pkt</t>
  </si>
  <si>
    <t>Krit C</t>
  </si>
  <si>
    <t>14 Rud.Pkt aus 800/1500F + 200La</t>
  </si>
  <si>
    <t>§ Beispiel: 100F (8RP) + 200F (10RP) = 18RP</t>
  </si>
  <si>
    <t>§ Beispiel: 400F (8RP) + 200L (10RP) = 18RP</t>
  </si>
  <si>
    <t>§ Beispiel: 800F (8RP) + 200L (10RP) = 18RP</t>
  </si>
  <si>
    <r>
      <t xml:space="preserve">A: </t>
    </r>
    <r>
      <rPr>
        <sz val="8"/>
        <rFont val="Arial"/>
        <family val="2"/>
      </rPr>
      <t xml:space="preserve">100 bel + 200 bel + 200 La -&gt; 28 RP </t>
    </r>
  </si>
  <si>
    <r>
      <t xml:space="preserve">B: </t>
    </r>
    <r>
      <rPr>
        <sz val="8"/>
        <rFont val="Arial"/>
        <family val="2"/>
      </rPr>
      <t>400 Fr + 200 La -&gt; 18 RP</t>
    </r>
  </si>
  <si>
    <r>
      <t>C:</t>
    </r>
    <r>
      <rPr>
        <sz val="8"/>
        <rFont val="Arial"/>
        <family val="2"/>
      </rPr>
      <t xml:space="preserve"> 8/15 Fr + 200 La -&gt; 18 RP</t>
    </r>
  </si>
  <si>
    <t>1. Die Zeiten müssen im Format mm:ss,hh eingegeben werden. Zur Eingabe sind nur die Zellen Sportlername, Verein, Wettkampfinformationen und geschwommene Zeit freigegeben</t>
  </si>
  <si>
    <r>
      <t>D:</t>
    </r>
    <r>
      <rPr>
        <sz val="8"/>
        <rFont val="Arial"/>
        <family val="2"/>
      </rPr>
      <t xml:space="preserve"> 400 Fr + 8/15 Fr -&gt; 22 RP</t>
    </r>
  </si>
  <si>
    <t xml:space="preserve">-  Eine Addition von RP an unterschiedlichen Wettkampfwochenenden ist nicht möglich. </t>
  </si>
  <si>
    <t>Altersklasse 13 m+w</t>
  </si>
  <si>
    <t xml:space="preserve">-  Erfüllung der Mindestpunktzahl (Rudolph-Punkte) in Addition von zwei oder drei Schwimmstrecken (50m Bahn): </t>
  </si>
  <si>
    <t>24 Rud.Pkt aus 50 + 100 bel. Lage + 200La</t>
  </si>
  <si>
    <t>18 Rud.Pkt aus 100 + 200 bel. Lage</t>
  </si>
  <si>
    <t>22 Rud.Pkt</t>
  </si>
  <si>
    <t>18 Rud.Pkt aus 200La + 400La</t>
  </si>
  <si>
    <t>Krit D</t>
  </si>
  <si>
    <t>18 Rud.Pkt aus 400F + 800/1500F</t>
  </si>
  <si>
    <t>§ Beispiel: 800F (12RP) + 200L (10RP) = 22RP</t>
  </si>
  <si>
    <t>§ Beispiel: 400L (12RP) + 200L (10RP) = 22RP</t>
  </si>
  <si>
    <t>§ Beispiel: 100R (12RP) + 200B (10RP) = 22RP</t>
  </si>
  <si>
    <t>§ Beispiel: 100F (8RP) + 200F (10RP) + 200L (10RP) = 28RP</t>
  </si>
  <si>
    <t>§ Beispiel: 50B (9RP) + 100s (10RP) + 200L (11RP) = 30RP</t>
  </si>
  <si>
    <t>50er</t>
  </si>
  <si>
    <r>
      <t xml:space="preserve">B: </t>
    </r>
    <r>
      <rPr>
        <sz val="8"/>
        <rFont val="Arial"/>
        <family val="2"/>
      </rPr>
      <t>100 bel+ 200 bel -&gt; 22 RP</t>
    </r>
  </si>
  <si>
    <r>
      <t xml:space="preserve">C: </t>
    </r>
    <r>
      <rPr>
        <sz val="8"/>
        <rFont val="Arial"/>
        <family val="2"/>
      </rPr>
      <t>200 La + 400 La -&gt; 22 RP</t>
    </r>
  </si>
  <si>
    <r>
      <t>2 bel. Strecken</t>
    </r>
    <r>
      <rPr>
        <sz val="8"/>
        <rFont val="Arial"/>
        <family val="2"/>
      </rPr>
      <t xml:space="preserve"> -&gt; 18 RP</t>
    </r>
  </si>
  <si>
    <t>Max</t>
  </si>
  <si>
    <t>Max 2</t>
  </si>
  <si>
    <t>o Zu erfüllenden Mindestpunktzahl: 60</t>
  </si>
  <si>
    <r>
      <t xml:space="preserve">-  Leistungsnachweis auf der 50m Bahn </t>
    </r>
    <r>
      <rPr>
        <b/>
        <sz val="12"/>
        <color rgb="FFFF0000"/>
        <rFont val="Arial"/>
        <family val="2"/>
      </rPr>
      <t>an einem beliebigen</t>
    </r>
    <r>
      <rPr>
        <sz val="12"/>
        <rFont val="Arial"/>
        <family val="2"/>
      </rPr>
      <t xml:space="preserve"> Wettkampfwochenende im Erfüllungszeitraum</t>
    </r>
  </si>
  <si>
    <r>
      <t xml:space="preserve">2. Die Tabelle prüft </t>
    </r>
    <r>
      <rPr>
        <b/>
        <sz val="12"/>
        <color rgb="FFFF0000"/>
        <rFont val="Arial"/>
        <family val="2"/>
      </rPr>
      <t>nicht</t>
    </r>
    <r>
      <rPr>
        <b/>
        <sz val="12"/>
        <rFont val="Arial"/>
        <family val="2"/>
      </rPr>
      <t xml:space="preserve"> ob die Ergebnisse bei dem selben Wettkampf oder bei verschiedenen erzielt wurden</t>
    </r>
  </si>
  <si>
    <t>5. Wer einen Fehler findet, Hinweise gerne an mich. d.drinkuth@icloud.com</t>
  </si>
  <si>
    <t>4. Die Rudolphtabelle ist urheberrechtlich geschützt. Der Ersteller der Tabelle übernimmt keine Haftung für eventuell Urheberechtsverletzungen durch Veröffentlichungen.</t>
  </si>
  <si>
    <t xml:space="preserve">31 Rud.Pkt </t>
  </si>
  <si>
    <r>
      <t xml:space="preserve">A: </t>
    </r>
    <r>
      <rPr>
        <sz val="8"/>
        <rFont val="Arial"/>
        <family val="2"/>
      </rPr>
      <t xml:space="preserve">50 bel + 100 bel + 200 La -&gt; 31 RP </t>
    </r>
  </si>
  <si>
    <t>Verein:</t>
  </si>
  <si>
    <t>lfd.</t>
  </si>
  <si>
    <t>Name, Vorname</t>
  </si>
  <si>
    <t>Geburtsdatum</t>
  </si>
  <si>
    <t>m w</t>
  </si>
  <si>
    <t>verantw. Trainer</t>
  </si>
  <si>
    <t>LSP</t>
  </si>
  <si>
    <t>Freistil</t>
  </si>
  <si>
    <t>Brust</t>
  </si>
  <si>
    <t>Rücken</t>
  </si>
  <si>
    <t>Schmetterling</t>
  </si>
  <si>
    <t>Lagen</t>
  </si>
  <si>
    <t>WK</t>
  </si>
  <si>
    <t>Nr.</t>
  </si>
  <si>
    <t>bitte exakt !</t>
  </si>
  <si>
    <t>50 m</t>
  </si>
  <si>
    <t>100 m</t>
  </si>
  <si>
    <t>200 m</t>
  </si>
  <si>
    <t>400 m</t>
  </si>
  <si>
    <t>800 m</t>
  </si>
  <si>
    <t>1500 m</t>
  </si>
  <si>
    <t>Abkz.</t>
  </si>
  <si>
    <t>Bsp.</t>
  </si>
  <si>
    <t>Mustermann, Max</t>
  </si>
  <si>
    <t>m</t>
  </si>
  <si>
    <t>D</t>
  </si>
  <si>
    <t>x</t>
  </si>
  <si>
    <t>Postanschrift des Vereins</t>
  </si>
  <si>
    <t>Beispiele:</t>
  </si>
  <si>
    <t xml:space="preserve">Ansprechpartner: </t>
  </si>
  <si>
    <t>Datum:</t>
  </si>
  <si>
    <t>Straße:</t>
  </si>
  <si>
    <t>PLZ, Ort:</t>
  </si>
  <si>
    <t>Unterschrift:</t>
  </si>
  <si>
    <t>E-Mail:</t>
  </si>
  <si>
    <t>Trainer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</si>
</sst>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:ss.00"/>
    <numFmt numFmtId="165" formatCode="###0;###0"/>
    <numFmt numFmtId="166" formatCode="##&quot;. Klasse&quot;"/>
    <numFmt numFmtId="167" formatCode="&quot;D-Kader w&quot;##"/>
    <numFmt numFmtId="168" formatCode="&quot;Rudolph w&quot;##"/>
    <numFmt numFmtId="169" formatCode="d/m/yy;@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4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Arial"/>
      <family val="2"/>
    </font>
    <font>
      <i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9"/>
      <color rgb="FF000000"/>
      <name val="Calibri"/>
      <family val="2"/>
    </font>
    <font>
      <sz val="8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i/>
      <sz val="12"/>
      <name val="Arial"/>
      <family val="2"/>
    </font>
    <font>
      <sz val="8"/>
      <name val="ArialMT"/>
    </font>
    <font>
      <b/>
      <sz val="9"/>
      <name val="Calibri"/>
      <family val="2"/>
    </font>
    <font>
      <b/>
      <sz val="10"/>
      <color rgb="FF2D72B2"/>
      <name val="OpenSans"/>
    </font>
    <font>
      <sz val="10"/>
      <color rgb="FF2D72B2"/>
      <name val="OpenSans"/>
    </font>
    <font>
      <sz val="12"/>
      <color rgb="FF2D72B2"/>
      <name val="Arial"/>
      <family val="2"/>
    </font>
    <font>
      <sz val="9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2"/>
      <color rgb="FFFF0000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sz val="11"/>
      <name val="Verdana"/>
      <family val="2"/>
    </font>
    <font>
      <u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u/>
      <sz val="7.5"/>
      <color indexed="12"/>
      <name val="Arial"/>
      <family val="2"/>
    </font>
    <font>
      <u/>
      <sz val="14"/>
      <color indexed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8"/>
      </patternFill>
    </fill>
    <fill>
      <patternFill patternType="solid">
        <fgColor rgb="FFD9D9D9"/>
      </patternFill>
    </fill>
    <fill>
      <patternFill patternType="solid">
        <fgColor rgb="FFDBE5F1"/>
      </patternFill>
    </fill>
    <fill>
      <patternFill patternType="solid">
        <fgColor rgb="FFD6E3BB"/>
      </patternFill>
    </fill>
    <fill>
      <patternFill patternType="solid">
        <fgColor rgb="FFDBDBDB"/>
      </patternFill>
    </fill>
    <fill>
      <patternFill patternType="solid">
        <fgColor rgb="FFC5E0B3"/>
      </patternFill>
    </fill>
    <fill>
      <patternFill patternType="solid">
        <fgColor rgb="FFDDEBF7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5" fillId="0" borderId="0"/>
    <xf numFmtId="0" fontId="5" fillId="0" borderId="0"/>
    <xf numFmtId="0" fontId="7" fillId="0" borderId="0"/>
    <xf numFmtId="9" fontId="5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</cellStyleXfs>
  <cellXfs count="298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5" applyFont="1" applyAlignment="1">
      <alignment horizontal="left" vertical="top"/>
    </xf>
    <xf numFmtId="0" fontId="7" fillId="0" borderId="0" xfId="5" applyAlignment="1">
      <alignment horizontal="center" vertical="top"/>
    </xf>
    <xf numFmtId="0" fontId="8" fillId="0" borderId="0" xfId="5" applyFont="1" applyAlignment="1">
      <alignment horizontal="left" vertical="top"/>
    </xf>
    <xf numFmtId="0" fontId="7" fillId="0" borderId="0" xfId="5" applyAlignment="1">
      <alignment horizontal="left" vertical="top"/>
    </xf>
    <xf numFmtId="0" fontId="9" fillId="2" borderId="9" xfId="5" applyFont="1" applyFill="1" applyBorder="1" applyAlignment="1">
      <alignment horizontal="center" vertical="top" wrapText="1"/>
    </xf>
    <xf numFmtId="0" fontId="9" fillId="2" borderId="10" xfId="5" applyFont="1" applyFill="1" applyBorder="1" applyAlignment="1">
      <alignment horizontal="center" vertical="top" wrapText="1"/>
    </xf>
    <xf numFmtId="0" fontId="9" fillId="2" borderId="11" xfId="5" applyFont="1" applyFill="1" applyBorder="1" applyAlignment="1">
      <alignment horizontal="center" vertical="top" wrapText="1"/>
    </xf>
    <xf numFmtId="0" fontId="9" fillId="6" borderId="9" xfId="5" applyFont="1" applyFill="1" applyBorder="1" applyAlignment="1">
      <alignment horizontal="center" vertical="top" wrapText="1"/>
    </xf>
    <xf numFmtId="0" fontId="9" fillId="6" borderId="11" xfId="5" applyFont="1" applyFill="1" applyBorder="1" applyAlignment="1">
      <alignment horizontal="center" vertical="top" wrapText="1"/>
    </xf>
    <xf numFmtId="0" fontId="9" fillId="0" borderId="12" xfId="5" applyFont="1" applyBorder="1" applyAlignment="1">
      <alignment horizontal="center" vertical="top" wrapText="1"/>
    </xf>
    <xf numFmtId="0" fontId="9" fillId="0" borderId="13" xfId="5" applyFont="1" applyBorder="1" applyAlignment="1">
      <alignment horizontal="center" vertical="top" wrapText="1"/>
    </xf>
    <xf numFmtId="165" fontId="10" fillId="3" borderId="15" xfId="5" applyNumberFormat="1" applyFont="1" applyFill="1" applyBorder="1" applyAlignment="1">
      <alignment horizontal="center" vertical="top" wrapText="1"/>
    </xf>
    <xf numFmtId="165" fontId="10" fillId="3" borderId="9" xfId="5" applyNumberFormat="1" applyFont="1" applyFill="1" applyBorder="1" applyAlignment="1">
      <alignment horizontal="center" vertical="top" wrapText="1"/>
    </xf>
    <xf numFmtId="165" fontId="10" fillId="2" borderId="9" xfId="5" applyNumberFormat="1" applyFont="1" applyFill="1" applyBorder="1" applyAlignment="1">
      <alignment horizontal="center" vertical="top" wrapText="1"/>
    </xf>
    <xf numFmtId="165" fontId="10" fillId="2" borderId="15" xfId="5" applyNumberFormat="1" applyFont="1" applyFill="1" applyBorder="1" applyAlignment="1">
      <alignment horizontal="center" vertical="top" wrapText="1"/>
    </xf>
    <xf numFmtId="165" fontId="10" fillId="4" borderId="9" xfId="5" applyNumberFormat="1" applyFont="1" applyFill="1" applyBorder="1" applyAlignment="1">
      <alignment horizontal="center" vertical="top" wrapText="1"/>
    </xf>
    <xf numFmtId="165" fontId="10" fillId="5" borderId="15" xfId="5" applyNumberFormat="1" applyFont="1" applyFill="1" applyBorder="1" applyAlignment="1">
      <alignment horizontal="center" vertical="top" wrapText="1"/>
    </xf>
    <xf numFmtId="165" fontId="10" fillId="5" borderId="9" xfId="5" applyNumberFormat="1" applyFont="1" applyFill="1" applyBorder="1" applyAlignment="1">
      <alignment horizontal="center" vertical="top" wrapText="1"/>
    </xf>
    <xf numFmtId="165" fontId="10" fillId="6" borderId="9" xfId="5" applyNumberFormat="1" applyFont="1" applyFill="1" applyBorder="1" applyAlignment="1">
      <alignment horizontal="center" vertical="top" wrapText="1"/>
    </xf>
    <xf numFmtId="165" fontId="10" fillId="6" borderId="15" xfId="5" applyNumberFormat="1" applyFont="1" applyFill="1" applyBorder="1" applyAlignment="1">
      <alignment horizontal="center" vertical="top" wrapText="1"/>
    </xf>
    <xf numFmtId="0" fontId="9" fillId="0" borderId="16" xfId="5" applyFont="1" applyBorder="1" applyAlignment="1">
      <alignment horizontal="center" vertical="top" wrapText="1"/>
    </xf>
    <xf numFmtId="0" fontId="9" fillId="0" borderId="17" xfId="5" applyFont="1" applyBorder="1" applyAlignment="1">
      <alignment horizontal="center" vertical="top" wrapText="1"/>
    </xf>
    <xf numFmtId="165" fontId="10" fillId="0" borderId="15" xfId="5" applyNumberFormat="1" applyFont="1" applyBorder="1" applyAlignment="1">
      <alignment horizontal="left" vertical="top" wrapText="1"/>
    </xf>
    <xf numFmtId="165" fontId="10" fillId="0" borderId="9" xfId="5" applyNumberFormat="1" applyFont="1" applyBorder="1" applyAlignment="1">
      <alignment horizontal="center" vertical="top" wrapText="1"/>
    </xf>
    <xf numFmtId="165" fontId="10" fillId="0" borderId="11" xfId="5" applyNumberFormat="1" applyFont="1" applyBorder="1" applyAlignment="1">
      <alignment horizontal="center" vertical="top" wrapText="1"/>
    </xf>
    <xf numFmtId="165" fontId="12" fillId="0" borderId="15" xfId="5" applyNumberFormat="1" applyFont="1" applyBorder="1" applyAlignment="1">
      <alignment horizontal="left" vertical="top" wrapText="1"/>
    </xf>
    <xf numFmtId="0" fontId="13" fillId="2" borderId="9" xfId="5" applyFont="1" applyFill="1" applyBorder="1" applyAlignment="1">
      <alignment horizontal="center" vertical="top" wrapText="1"/>
    </xf>
    <xf numFmtId="0" fontId="13" fillId="2" borderId="10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3" fillId="6" borderId="9" xfId="5" applyFont="1" applyFill="1" applyBorder="1" applyAlignment="1">
      <alignment horizontal="center" vertical="top" wrapText="1"/>
    </xf>
    <xf numFmtId="0" fontId="13" fillId="6" borderId="11" xfId="5" applyFont="1" applyFill="1" applyBorder="1" applyAlignment="1">
      <alignment horizontal="center" vertical="top" wrapText="1"/>
    </xf>
    <xf numFmtId="0" fontId="13" fillId="0" borderId="12" xfId="5" applyFont="1" applyBorder="1" applyAlignment="1">
      <alignment horizontal="center" wrapText="1"/>
    </xf>
    <xf numFmtId="0" fontId="13" fillId="0" borderId="13" xfId="5" applyFont="1" applyBorder="1" applyAlignment="1">
      <alignment horizontal="center" wrapText="1"/>
    </xf>
    <xf numFmtId="165" fontId="14" fillId="2" borderId="9" xfId="5" applyNumberFormat="1" applyFont="1" applyFill="1" applyBorder="1" applyAlignment="1">
      <alignment horizontal="center" vertical="top" wrapText="1"/>
    </xf>
    <xf numFmtId="165" fontId="14" fillId="2" borderId="15" xfId="5" applyNumberFormat="1" applyFont="1" applyFill="1" applyBorder="1" applyAlignment="1">
      <alignment horizontal="center" vertical="top" wrapText="1"/>
    </xf>
    <xf numFmtId="165" fontId="14" fillId="6" borderId="15" xfId="5" applyNumberFormat="1" applyFont="1" applyFill="1" applyBorder="1" applyAlignment="1">
      <alignment horizontal="center" vertical="top" wrapText="1"/>
    </xf>
    <xf numFmtId="0" fontId="13" fillId="0" borderId="16" xfId="5" applyFont="1" applyBorder="1" applyAlignment="1">
      <alignment horizontal="center" wrapText="1"/>
    </xf>
    <xf numFmtId="0" fontId="13" fillId="0" borderId="17" xfId="5" applyFont="1" applyBorder="1" applyAlignment="1">
      <alignment horizontal="center" wrapText="1"/>
    </xf>
    <xf numFmtId="165" fontId="14" fillId="0" borderId="15" xfId="5" applyNumberFormat="1" applyFont="1" applyBorder="1" applyAlignment="1">
      <alignment horizontal="left" vertical="top" wrapText="1"/>
    </xf>
    <xf numFmtId="165" fontId="14" fillId="0" borderId="9" xfId="5" applyNumberFormat="1" applyFont="1" applyBorder="1" applyAlignment="1">
      <alignment horizontal="center" vertical="top" wrapText="1"/>
    </xf>
    <xf numFmtId="165" fontId="14" fillId="0" borderId="11" xfId="5" applyNumberFormat="1" applyFont="1" applyBorder="1" applyAlignment="1">
      <alignment horizontal="center" vertical="top" wrapText="1"/>
    </xf>
    <xf numFmtId="0" fontId="9" fillId="0" borderId="15" xfId="5" applyFont="1" applyBorder="1" applyAlignment="1">
      <alignment horizontal="center" vertical="top" wrapText="1"/>
    </xf>
    <xf numFmtId="0" fontId="7" fillId="0" borderId="15" xfId="5" applyBorder="1" applyAlignment="1">
      <alignment horizontal="center" vertical="top" wrapText="1"/>
    </xf>
    <xf numFmtId="165" fontId="10" fillId="0" borderId="15" xfId="5" applyNumberFormat="1" applyFont="1" applyBorder="1" applyAlignment="1">
      <alignment horizontal="center" vertical="top" wrapText="1"/>
    </xf>
    <xf numFmtId="0" fontId="9" fillId="0" borderId="12" xfId="5" applyFont="1" applyBorder="1" applyAlignment="1">
      <alignment horizontal="center" wrapText="1"/>
    </xf>
    <xf numFmtId="0" fontId="9" fillId="0" borderId="13" xfId="5" applyFont="1" applyBorder="1" applyAlignment="1">
      <alignment horizontal="center" wrapText="1"/>
    </xf>
    <xf numFmtId="0" fontId="9" fillId="0" borderId="16" xfId="5" applyFont="1" applyBorder="1" applyAlignment="1">
      <alignment horizontal="center" wrapText="1"/>
    </xf>
    <xf numFmtId="0" fontId="9" fillId="0" borderId="17" xfId="5" applyFont="1" applyBorder="1" applyAlignment="1">
      <alignment horizontal="center" wrapText="1"/>
    </xf>
    <xf numFmtId="0" fontId="9" fillId="0" borderId="18" xfId="5" applyFont="1" applyBorder="1" applyAlignment="1">
      <alignment horizontal="center" wrapText="1"/>
    </xf>
    <xf numFmtId="0" fontId="9" fillId="0" borderId="19" xfId="5" applyFont="1" applyBorder="1" applyAlignment="1">
      <alignment horizontal="center" wrapText="1"/>
    </xf>
    <xf numFmtId="165" fontId="10" fillId="0" borderId="10" xfId="5" applyNumberFormat="1" applyFont="1" applyBorder="1" applyAlignment="1">
      <alignment horizontal="center" vertical="top" wrapText="1"/>
    </xf>
    <xf numFmtId="0" fontId="6" fillId="2" borderId="9" xfId="5" applyFont="1" applyFill="1" applyBorder="1" applyAlignment="1">
      <alignment horizontal="center" vertical="top" wrapText="1"/>
    </xf>
    <xf numFmtId="0" fontId="6" fillId="2" borderId="10" xfId="5" applyFont="1" applyFill="1" applyBorder="1" applyAlignment="1">
      <alignment horizontal="center" vertical="top" wrapText="1"/>
    </xf>
    <xf numFmtId="0" fontId="6" fillId="2" borderId="11" xfId="5" applyFont="1" applyFill="1" applyBorder="1" applyAlignment="1">
      <alignment horizontal="center" vertical="top" wrapText="1"/>
    </xf>
    <xf numFmtId="0" fontId="6" fillId="0" borderId="12" xfId="5" applyFont="1" applyBorder="1" applyAlignment="1">
      <alignment horizontal="center" vertical="center" wrapText="1"/>
    </xf>
    <xf numFmtId="0" fontId="6" fillId="0" borderId="18" xfId="5" applyFont="1" applyBorder="1" applyAlignment="1">
      <alignment horizontal="center" vertical="center" wrapText="1"/>
    </xf>
    <xf numFmtId="0" fontId="6" fillId="0" borderId="13" xfId="5" applyFont="1" applyBorder="1" applyAlignment="1">
      <alignment horizontal="center" vertical="center" wrapText="1"/>
    </xf>
    <xf numFmtId="165" fontId="15" fillId="2" borderId="9" xfId="5" applyNumberFormat="1" applyFont="1" applyFill="1" applyBorder="1" applyAlignment="1">
      <alignment horizontal="center" vertical="top" wrapText="1"/>
    </xf>
    <xf numFmtId="165" fontId="15" fillId="2" borderId="15" xfId="5" applyNumberFormat="1" applyFont="1" applyFill="1" applyBorder="1" applyAlignment="1">
      <alignment horizontal="center" vertical="top" wrapText="1"/>
    </xf>
    <xf numFmtId="0" fontId="6" fillId="0" borderId="16" xfId="5" applyFont="1" applyBorder="1" applyAlignment="1">
      <alignment horizontal="center" vertical="center" wrapText="1"/>
    </xf>
    <xf numFmtId="0" fontId="6" fillId="0" borderId="19" xfId="5" applyFont="1" applyBorder="1" applyAlignment="1">
      <alignment horizontal="center" vertical="center" wrapText="1"/>
    </xf>
    <xf numFmtId="0" fontId="6" fillId="0" borderId="17" xfId="5" applyFont="1" applyBorder="1" applyAlignment="1">
      <alignment horizontal="center" vertical="center" wrapText="1"/>
    </xf>
    <xf numFmtId="165" fontId="15" fillId="0" borderId="15" xfId="5" applyNumberFormat="1" applyFont="1" applyBorder="1" applyAlignment="1">
      <alignment horizontal="left" vertical="top" wrapText="1"/>
    </xf>
    <xf numFmtId="165" fontId="15" fillId="0" borderId="9" xfId="5" applyNumberFormat="1" applyFont="1" applyBorder="1" applyAlignment="1">
      <alignment horizontal="center" vertical="top" wrapText="1"/>
    </xf>
    <xf numFmtId="165" fontId="15" fillId="0" borderId="10" xfId="5" applyNumberFormat="1" applyFont="1" applyBorder="1" applyAlignment="1">
      <alignment horizontal="center" vertical="top" wrapText="1"/>
    </xf>
    <xf numFmtId="165" fontId="15" fillId="0" borderId="11" xfId="5" applyNumberFormat="1" applyFont="1" applyBorder="1" applyAlignment="1">
      <alignment horizontal="center" vertical="top" wrapText="1"/>
    </xf>
    <xf numFmtId="0" fontId="13" fillId="0" borderId="18" xfId="5" applyFont="1" applyBorder="1" applyAlignment="1">
      <alignment horizontal="center" wrapText="1"/>
    </xf>
    <xf numFmtId="0" fontId="13" fillId="0" borderId="19" xfId="5" applyFont="1" applyBorder="1" applyAlignment="1">
      <alignment horizontal="center" wrapText="1"/>
    </xf>
    <xf numFmtId="165" fontId="14" fillId="0" borderId="10" xfId="5" applyNumberFormat="1" applyFont="1" applyBorder="1" applyAlignment="1">
      <alignment horizontal="center" vertical="top" wrapText="1"/>
    </xf>
    <xf numFmtId="0" fontId="0" fillId="0" borderId="0" xfId="0" applyAlignment="1">
      <alignment vertical="top"/>
    </xf>
    <xf numFmtId="164" fontId="7" fillId="0" borderId="0" xfId="5" applyNumberFormat="1" applyAlignment="1">
      <alignment horizontal="center" vertical="top"/>
    </xf>
    <xf numFmtId="0" fontId="11" fillId="3" borderId="15" xfId="0" applyFont="1" applyFill="1" applyBorder="1" applyAlignment="1">
      <alignment horizontal="left" vertical="top" wrapText="1"/>
    </xf>
    <xf numFmtId="0" fontId="11" fillId="3" borderId="9" xfId="0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11" fillId="9" borderId="15" xfId="0" applyFont="1" applyFill="1" applyBorder="1" applyAlignment="1">
      <alignment horizontal="center" vertical="top" wrapText="1"/>
    </xf>
    <xf numFmtId="0" fontId="11" fillId="9" borderId="9" xfId="0" applyFont="1" applyFill="1" applyBorder="1" applyAlignment="1">
      <alignment horizontal="center" vertical="top" wrapText="1"/>
    </xf>
    <xf numFmtId="0" fontId="11" fillId="7" borderId="9" xfId="0" applyFont="1" applyFill="1" applyBorder="1" applyAlignment="1">
      <alignment horizontal="center" vertical="top" wrapText="1"/>
    </xf>
    <xf numFmtId="0" fontId="11" fillId="8" borderId="9" xfId="0" applyFont="1" applyFill="1" applyBorder="1" applyAlignment="1">
      <alignment horizontal="center" vertical="top" wrapText="1"/>
    </xf>
    <xf numFmtId="0" fontId="11" fillId="3" borderId="9" xfId="0" applyFont="1" applyFill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165" fontId="21" fillId="0" borderId="9" xfId="0" applyNumberFormat="1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165" fontId="23" fillId="0" borderId="9" xfId="0" applyNumberFormat="1" applyFont="1" applyBorder="1" applyAlignment="1">
      <alignment horizontal="center" vertical="top" wrapText="1"/>
    </xf>
    <xf numFmtId="164" fontId="11" fillId="8" borderId="9" xfId="0" applyNumberFormat="1" applyFont="1" applyFill="1" applyBorder="1" applyAlignment="1">
      <alignment horizontal="center" vertical="top" wrapText="1"/>
    </xf>
    <xf numFmtId="0" fontId="11" fillId="3" borderId="15" xfId="0" applyFont="1" applyFill="1" applyBorder="1" applyAlignment="1">
      <alignment vertical="top" wrapText="1"/>
    </xf>
    <xf numFmtId="0" fontId="5" fillId="8" borderId="9" xfId="0" applyFont="1" applyFill="1" applyBorder="1" applyAlignment="1">
      <alignment horizontal="center" vertical="top" wrapText="1"/>
    </xf>
    <xf numFmtId="164" fontId="11" fillId="9" borderId="15" xfId="0" applyNumberFormat="1" applyFont="1" applyFill="1" applyBorder="1" applyAlignment="1">
      <alignment horizontal="center" vertical="top" wrapText="1"/>
    </xf>
    <xf numFmtId="164" fontId="24" fillId="8" borderId="9" xfId="0" applyNumberFormat="1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16" fontId="6" fillId="0" borderId="0" xfId="0" quotePrefix="1" applyNumberFormat="1" applyFont="1" applyAlignment="1">
      <alignment horizontal="center" vertical="top"/>
    </xf>
    <xf numFmtId="166" fontId="3" fillId="12" borderId="2" xfId="0" applyNumberFormat="1" applyFont="1" applyFill="1" applyBorder="1" applyAlignment="1">
      <alignment horizontal="left"/>
    </xf>
    <xf numFmtId="0" fontId="4" fillId="12" borderId="4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left"/>
    </xf>
    <xf numFmtId="0" fontId="4" fillId="1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6" fillId="10" borderId="21" xfId="0" applyFont="1" applyFill="1" applyBorder="1" applyAlignment="1">
      <alignment horizontal="left"/>
    </xf>
    <xf numFmtId="167" fontId="5" fillId="0" borderId="6" xfId="0" applyNumberFormat="1" applyFont="1" applyBorder="1" applyAlignment="1">
      <alignment horizontal="left"/>
    </xf>
    <xf numFmtId="168" fontId="5" fillId="0" borderId="3" xfId="0" applyNumberFormat="1" applyFont="1" applyBorder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64" fontId="3" fillId="11" borderId="6" xfId="0" applyNumberFormat="1" applyFont="1" applyFill="1" applyBorder="1"/>
    <xf numFmtId="0" fontId="6" fillId="11" borderId="21" xfId="0" applyFont="1" applyFill="1" applyBorder="1" applyAlignment="1">
      <alignment horizontal="left"/>
    </xf>
    <xf numFmtId="0" fontId="6" fillId="11" borderId="20" xfId="0" applyFont="1" applyFill="1" applyBorder="1"/>
    <xf numFmtId="166" fontId="3" fillId="11" borderId="2" xfId="0" applyNumberFormat="1" applyFont="1" applyFill="1" applyBorder="1" applyAlignment="1">
      <alignment horizontal="left"/>
    </xf>
    <xf numFmtId="0" fontId="25" fillId="11" borderId="4" xfId="0" applyFont="1" applyFill="1" applyBorder="1" applyAlignment="1">
      <alignment horizontal="left"/>
    </xf>
    <xf numFmtId="0" fontId="4" fillId="11" borderId="4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left"/>
    </xf>
    <xf numFmtId="17" fontId="25" fillId="11" borderId="4" xfId="0" applyNumberFormat="1" applyFont="1" applyFill="1" applyBorder="1" applyAlignment="1">
      <alignment horizontal="left"/>
    </xf>
    <xf numFmtId="0" fontId="4" fillId="11" borderId="5" xfId="0" applyFont="1" applyFill="1" applyBorder="1" applyAlignment="1">
      <alignment horizontal="center"/>
    </xf>
    <xf numFmtId="0" fontId="4" fillId="11" borderId="1" xfId="0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3" fillId="0" borderId="0" xfId="0" applyFont="1"/>
    <xf numFmtId="164" fontId="3" fillId="10" borderId="6" xfId="0" applyNumberFormat="1" applyFont="1" applyFill="1" applyBorder="1" applyProtection="1">
      <protection locked="0"/>
    </xf>
    <xf numFmtId="0" fontId="6" fillId="10" borderId="20" xfId="0" applyFont="1" applyFill="1" applyBorder="1" applyProtection="1">
      <protection locked="0"/>
    </xf>
    <xf numFmtId="164" fontId="5" fillId="0" borderId="6" xfId="0" applyNumberFormat="1" applyFont="1" applyBorder="1" applyAlignment="1" applyProtection="1">
      <alignment horizontal="center"/>
      <protection locked="0"/>
    </xf>
    <xf numFmtId="0" fontId="25" fillId="12" borderId="4" xfId="0" applyFont="1" applyFill="1" applyBorder="1" applyAlignment="1" applyProtection="1">
      <alignment horizontal="left"/>
      <protection locked="0"/>
    </xf>
    <xf numFmtId="17" fontId="25" fillId="12" borderId="4" xfId="0" applyNumberFormat="1" applyFont="1" applyFill="1" applyBorder="1" applyAlignment="1" applyProtection="1">
      <alignment horizontal="left"/>
      <protection locked="0"/>
    </xf>
    <xf numFmtId="0" fontId="29" fillId="0" borderId="0" xfId="0" applyFont="1"/>
    <xf numFmtId="0" fontId="30" fillId="0" borderId="0" xfId="0" applyFont="1"/>
    <xf numFmtId="0" fontId="4" fillId="0" borderId="0" xfId="0" quotePrefix="1" applyFont="1"/>
    <xf numFmtId="0" fontId="6" fillId="0" borderId="1" xfId="0" applyFont="1" applyBorder="1" applyAlignment="1">
      <alignment vertical="top"/>
    </xf>
    <xf numFmtId="0" fontId="0" fillId="0" borderId="1" xfId="0" applyBorder="1"/>
    <xf numFmtId="0" fontId="5" fillId="0" borderId="1" xfId="0" applyFont="1" applyBorder="1"/>
    <xf numFmtId="14" fontId="6" fillId="0" borderId="1" xfId="0" applyNumberFormat="1" applyFont="1" applyBorder="1" applyAlignment="1">
      <alignment horizontal="left" vertical="top"/>
    </xf>
    <xf numFmtId="14" fontId="5" fillId="0" borderId="1" xfId="0" applyNumberFormat="1" applyFont="1" applyBorder="1" applyAlignment="1">
      <alignment horizontal="left"/>
    </xf>
    <xf numFmtId="14" fontId="0" fillId="0" borderId="0" xfId="0" applyNumberFormat="1" applyAlignment="1">
      <alignment horizontal="left"/>
    </xf>
    <xf numFmtId="166" fontId="3" fillId="11" borderId="1" xfId="0" applyNumberFormat="1" applyFont="1" applyFill="1" applyBorder="1" applyAlignment="1">
      <alignment horizontal="left"/>
    </xf>
    <xf numFmtId="0" fontId="31" fillId="11" borderId="1" xfId="0" applyFont="1" applyFill="1" applyBorder="1" applyAlignment="1">
      <alignment horizontal="center"/>
    </xf>
    <xf numFmtId="166" fontId="3" fillId="12" borderId="1" xfId="0" applyNumberFormat="1" applyFont="1" applyFill="1" applyBorder="1" applyAlignment="1">
      <alignment horizontal="left"/>
    </xf>
    <xf numFmtId="0" fontId="31" fillId="12" borderId="1" xfId="0" applyFont="1" applyFill="1" applyBorder="1" applyAlignment="1" applyProtection="1">
      <alignment horizontal="center"/>
      <protection locked="0"/>
    </xf>
    <xf numFmtId="17" fontId="31" fillId="1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14" fontId="5" fillId="0" borderId="1" xfId="0" applyNumberFormat="1" applyFont="1" applyBorder="1" applyAlignment="1" applyProtection="1">
      <alignment horizontal="left"/>
      <protection locked="0"/>
    </xf>
    <xf numFmtId="0" fontId="28" fillId="0" borderId="0" xfId="0" applyFont="1"/>
    <xf numFmtId="0" fontId="34" fillId="0" borderId="0" xfId="0" applyFont="1"/>
    <xf numFmtId="0" fontId="35" fillId="0" borderId="0" xfId="4" applyFont="1" applyAlignment="1">
      <alignment horizontal="center"/>
    </xf>
    <xf numFmtId="0" fontId="35" fillId="0" borderId="0" xfId="4" applyFont="1"/>
    <xf numFmtId="14" fontId="35" fillId="0" borderId="0" xfId="4" applyNumberFormat="1" applyFont="1"/>
    <xf numFmtId="0" fontId="36" fillId="0" borderId="0" xfId="4" applyFont="1" applyAlignment="1">
      <alignment horizontal="center" vertical="center"/>
    </xf>
    <xf numFmtId="0" fontId="37" fillId="0" borderId="25" xfId="4" applyFont="1" applyBorder="1" applyAlignment="1">
      <alignment horizontal="center" vertical="center"/>
    </xf>
    <xf numFmtId="14" fontId="37" fillId="0" borderId="26" xfId="4" applyNumberFormat="1" applyFont="1" applyBorder="1" applyAlignment="1">
      <alignment horizontal="center" vertical="center"/>
    </xf>
    <xf numFmtId="0" fontId="37" fillId="0" borderId="6" xfId="4" applyFont="1" applyBorder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7" fillId="0" borderId="20" xfId="4" applyFont="1" applyBorder="1" applyAlignment="1">
      <alignment horizontal="center" vertical="center"/>
    </xf>
    <xf numFmtId="14" fontId="35" fillId="0" borderId="34" xfId="4" applyNumberFormat="1" applyFont="1" applyBorder="1" applyAlignment="1">
      <alignment horizontal="center" vertical="center"/>
    </xf>
    <xf numFmtId="0" fontId="37" fillId="0" borderId="35" xfId="4" applyFont="1" applyBorder="1" applyAlignment="1">
      <alignment horizontal="center" vertical="center"/>
    </xf>
    <xf numFmtId="0" fontId="37" fillId="0" borderId="36" xfId="4" applyFont="1" applyBorder="1" applyAlignment="1">
      <alignment horizontal="center" vertical="center"/>
    </xf>
    <xf numFmtId="0" fontId="37" fillId="0" borderId="37" xfId="4" applyFont="1" applyBorder="1" applyAlignment="1">
      <alignment horizontal="center" vertical="center"/>
    </xf>
    <xf numFmtId="0" fontId="37" fillId="0" borderId="38" xfId="4" applyFont="1" applyBorder="1" applyAlignment="1">
      <alignment horizontal="center" vertical="center"/>
    </xf>
    <xf numFmtId="0" fontId="37" fillId="0" borderId="39" xfId="4" applyFont="1" applyBorder="1" applyAlignment="1">
      <alignment horizontal="center" vertical="center"/>
    </xf>
    <xf numFmtId="0" fontId="37" fillId="0" borderId="40" xfId="4" applyFont="1" applyBorder="1" applyAlignment="1">
      <alignment horizontal="center" vertical="center"/>
    </xf>
    <xf numFmtId="0" fontId="37" fillId="0" borderId="41" xfId="4" applyFont="1" applyBorder="1" applyAlignment="1">
      <alignment horizontal="center" vertical="center"/>
    </xf>
    <xf numFmtId="0" fontId="37" fillId="0" borderId="42" xfId="4" applyFont="1" applyBorder="1" applyAlignment="1">
      <alignment horizontal="center" vertical="center"/>
    </xf>
    <xf numFmtId="0" fontId="37" fillId="0" borderId="3" xfId="4" applyFont="1" applyBorder="1" applyAlignment="1">
      <alignment horizontal="center" vertical="center"/>
    </xf>
    <xf numFmtId="0" fontId="37" fillId="0" borderId="0" xfId="4" applyFont="1" applyAlignment="1">
      <alignment vertical="center"/>
    </xf>
    <xf numFmtId="0" fontId="37" fillId="0" borderId="43" xfId="4" applyFont="1" applyBorder="1" applyAlignment="1">
      <alignment vertical="center"/>
    </xf>
    <xf numFmtId="0" fontId="35" fillId="0" borderId="2" xfId="4" applyFont="1" applyBorder="1" applyAlignment="1">
      <alignment horizontal="center" vertical="center"/>
    </xf>
    <xf numFmtId="49" fontId="37" fillId="0" borderId="1" xfId="4" applyNumberFormat="1" applyFont="1" applyBorder="1" applyAlignment="1">
      <alignment horizontal="left" vertical="center"/>
    </xf>
    <xf numFmtId="14" fontId="37" fillId="0" borderId="1" xfId="4" applyNumberFormat="1" applyFont="1" applyBorder="1" applyAlignment="1">
      <alignment horizontal="center" vertical="center"/>
    </xf>
    <xf numFmtId="49" fontId="37" fillId="0" borderId="1" xfId="4" applyNumberFormat="1" applyFont="1" applyBorder="1" applyAlignment="1">
      <alignment horizontal="center" vertical="center"/>
    </xf>
    <xf numFmtId="49" fontId="37" fillId="0" borderId="1" xfId="4" applyNumberFormat="1" applyFont="1" applyBorder="1" applyAlignment="1">
      <alignment vertical="center"/>
    </xf>
    <xf numFmtId="49" fontId="37" fillId="0" borderId="44" xfId="4" applyNumberFormat="1" applyFont="1" applyBorder="1" applyAlignment="1">
      <alignment horizontal="center" vertical="center"/>
    </xf>
    <xf numFmtId="0" fontId="37" fillId="0" borderId="45" xfId="4" applyFont="1" applyBorder="1" applyAlignment="1">
      <alignment horizontal="center" vertical="center"/>
    </xf>
    <xf numFmtId="0" fontId="37" fillId="0" borderId="46" xfId="4" applyFont="1" applyBorder="1" applyAlignment="1">
      <alignment horizontal="center" vertical="center"/>
    </xf>
    <xf numFmtId="0" fontId="37" fillId="0" borderId="44" xfId="4" applyFont="1" applyBorder="1" applyAlignment="1">
      <alignment horizontal="center" vertical="center"/>
    </xf>
    <xf numFmtId="0" fontId="37" fillId="0" borderId="47" xfId="4" applyFont="1" applyBorder="1" applyAlignment="1">
      <alignment horizontal="center" vertical="center"/>
    </xf>
    <xf numFmtId="0" fontId="37" fillId="0" borderId="48" xfId="4" applyFont="1" applyBorder="1" applyAlignment="1">
      <alignment horizontal="center" vertical="center"/>
    </xf>
    <xf numFmtId="0" fontId="37" fillId="0" borderId="1" xfId="4" applyFont="1" applyBorder="1"/>
    <xf numFmtId="0" fontId="37" fillId="0" borderId="0" xfId="4" applyFont="1"/>
    <xf numFmtId="0" fontId="37" fillId="0" borderId="49" xfId="4" applyFont="1" applyBorder="1" applyAlignment="1">
      <alignment horizontal="center" vertical="center"/>
    </xf>
    <xf numFmtId="49" fontId="37" fillId="0" borderId="50" xfId="4" applyNumberFormat="1" applyFont="1" applyBorder="1" applyAlignment="1">
      <alignment horizontal="left" vertical="center" wrapText="1"/>
    </xf>
    <xf numFmtId="14" fontId="37" fillId="0" borderId="50" xfId="4" applyNumberFormat="1" applyFont="1" applyBorder="1" applyAlignment="1">
      <alignment horizontal="center" vertical="center"/>
    </xf>
    <xf numFmtId="49" fontId="37" fillId="0" borderId="50" xfId="4" applyNumberFormat="1" applyFont="1" applyBorder="1" applyAlignment="1">
      <alignment horizontal="center" vertical="center"/>
    </xf>
    <xf numFmtId="49" fontId="37" fillId="0" borderId="50" xfId="4" applyNumberFormat="1" applyFont="1" applyBorder="1" applyAlignment="1">
      <alignment horizontal="center" vertical="center" wrapText="1"/>
    </xf>
    <xf numFmtId="49" fontId="37" fillId="0" borderId="51" xfId="4" applyNumberFormat="1" applyFont="1" applyBorder="1" applyAlignment="1">
      <alignment horizontal="left" vertical="center"/>
    </xf>
    <xf numFmtId="0" fontId="37" fillId="0" borderId="52" xfId="4" applyFont="1" applyBorder="1" applyAlignment="1">
      <alignment horizontal="center" vertical="center"/>
    </xf>
    <xf numFmtId="0" fontId="37" fillId="0" borderId="53" xfId="4" applyFont="1" applyBorder="1" applyAlignment="1">
      <alignment horizontal="center" vertical="center"/>
    </xf>
    <xf numFmtId="0" fontId="37" fillId="0" borderId="51" xfId="4" applyFont="1" applyBorder="1" applyAlignment="1">
      <alignment horizontal="center" vertical="center"/>
    </xf>
    <xf numFmtId="0" fontId="37" fillId="0" borderId="54" xfId="4" applyFont="1" applyBorder="1" applyAlignment="1">
      <alignment horizontal="center" vertical="center"/>
    </xf>
    <xf numFmtId="0" fontId="37" fillId="0" borderId="55" xfId="4" applyFont="1" applyBorder="1" applyAlignment="1">
      <alignment horizontal="center" vertical="center"/>
    </xf>
    <xf numFmtId="0" fontId="37" fillId="0" borderId="56" xfId="4" applyFont="1" applyBorder="1" applyAlignment="1">
      <alignment horizontal="center" vertical="center"/>
    </xf>
    <xf numFmtId="49" fontId="37" fillId="0" borderId="57" xfId="4" applyNumberFormat="1" applyFont="1" applyBorder="1" applyAlignment="1">
      <alignment horizontal="left" vertical="center" wrapText="1"/>
    </xf>
    <xf numFmtId="14" fontId="37" fillId="0" borderId="57" xfId="4" applyNumberFormat="1" applyFont="1" applyBorder="1" applyAlignment="1">
      <alignment horizontal="center" vertical="center"/>
    </xf>
    <xf numFmtId="49" fontId="37" fillId="0" borderId="57" xfId="4" applyNumberFormat="1" applyFont="1" applyBorder="1" applyAlignment="1">
      <alignment horizontal="center" vertical="center"/>
    </xf>
    <xf numFmtId="49" fontId="37" fillId="0" borderId="57" xfId="4" applyNumberFormat="1" applyFont="1" applyBorder="1" applyAlignment="1">
      <alignment horizontal="left" vertical="center"/>
    </xf>
    <xf numFmtId="49" fontId="37" fillId="0" borderId="58" xfId="4" applyNumberFormat="1" applyFont="1" applyBorder="1" applyAlignment="1">
      <alignment horizontal="left" vertical="center"/>
    </xf>
    <xf numFmtId="0" fontId="37" fillId="0" borderId="59" xfId="4" applyFont="1" applyBorder="1" applyAlignment="1">
      <alignment horizontal="center" vertical="center"/>
    </xf>
    <xf numFmtId="0" fontId="37" fillId="0" borderId="60" xfId="4" applyFont="1" applyBorder="1" applyAlignment="1">
      <alignment horizontal="center" vertical="center"/>
    </xf>
    <xf numFmtId="0" fontId="37" fillId="0" borderId="58" xfId="4" applyFont="1" applyBorder="1" applyAlignment="1">
      <alignment horizontal="center" vertical="center"/>
    </xf>
    <xf numFmtId="0" fontId="37" fillId="0" borderId="61" xfId="4" applyFont="1" applyBorder="1" applyAlignment="1">
      <alignment horizontal="center" vertical="center"/>
    </xf>
    <xf numFmtId="0" fontId="37" fillId="0" borderId="62" xfId="4" applyFont="1" applyBorder="1" applyAlignment="1">
      <alignment horizontal="center" vertical="center"/>
    </xf>
    <xf numFmtId="49" fontId="37" fillId="0" borderId="58" xfId="4" applyNumberFormat="1" applyFont="1" applyBorder="1" applyAlignment="1">
      <alignment horizontal="center" vertical="center"/>
    </xf>
    <xf numFmtId="0" fontId="35" fillId="0" borderId="1" xfId="4" applyFont="1" applyBorder="1"/>
    <xf numFmtId="0" fontId="37" fillId="0" borderId="63" xfId="4" applyFont="1" applyBorder="1" applyAlignment="1">
      <alignment horizontal="center" vertical="center"/>
    </xf>
    <xf numFmtId="49" fontId="37" fillId="0" borderId="64" xfId="4" applyNumberFormat="1" applyFont="1" applyBorder="1" applyAlignment="1">
      <alignment horizontal="left" vertical="center"/>
    </xf>
    <xf numFmtId="14" fontId="37" fillId="0" borderId="64" xfId="4" applyNumberFormat="1" applyFont="1" applyBorder="1" applyAlignment="1">
      <alignment horizontal="center" vertical="center"/>
    </xf>
    <xf numFmtId="49" fontId="37" fillId="0" borderId="64" xfId="4" applyNumberFormat="1" applyFont="1" applyBorder="1" applyAlignment="1">
      <alignment horizontal="center" vertical="center"/>
    </xf>
    <xf numFmtId="49" fontId="37" fillId="0" borderId="65" xfId="4" applyNumberFormat="1" applyFont="1" applyBorder="1" applyAlignment="1">
      <alignment horizontal="center" vertical="center"/>
    </xf>
    <xf numFmtId="0" fontId="37" fillId="0" borderId="66" xfId="4" applyFont="1" applyBorder="1" applyAlignment="1">
      <alignment horizontal="center" vertical="center"/>
    </xf>
    <xf numFmtId="0" fontId="37" fillId="0" borderId="67" xfId="4" applyFont="1" applyBorder="1" applyAlignment="1">
      <alignment horizontal="center" vertical="center"/>
    </xf>
    <xf numFmtId="0" fontId="37" fillId="0" borderId="65" xfId="4" applyFont="1" applyBorder="1" applyAlignment="1">
      <alignment horizontal="center" vertical="center"/>
    </xf>
    <xf numFmtId="0" fontId="37" fillId="0" borderId="68" xfId="4" applyFont="1" applyBorder="1" applyAlignment="1">
      <alignment horizontal="center" vertical="center"/>
    </xf>
    <xf numFmtId="0" fontId="37" fillId="0" borderId="69" xfId="4" applyFont="1" applyBorder="1" applyAlignment="1">
      <alignment horizontal="center" vertical="center"/>
    </xf>
    <xf numFmtId="0" fontId="38" fillId="0" borderId="0" xfId="4" applyFont="1" applyAlignment="1">
      <alignment vertical="center"/>
    </xf>
    <xf numFmtId="0" fontId="39" fillId="0" borderId="0" xfId="4" applyFont="1" applyAlignment="1">
      <alignment vertical="center"/>
    </xf>
    <xf numFmtId="0" fontId="39" fillId="0" borderId="0" xfId="4" applyFont="1"/>
    <xf numFmtId="14" fontId="39" fillId="0" borderId="0" xfId="4" applyNumberFormat="1" applyFont="1"/>
    <xf numFmtId="14" fontId="40" fillId="0" borderId="0" xfId="4" applyNumberFormat="1" applyFont="1"/>
    <xf numFmtId="0" fontId="39" fillId="0" borderId="0" xfId="4" applyFont="1" applyAlignment="1">
      <alignment horizontal="left"/>
    </xf>
    <xf numFmtId="0" fontId="6" fillId="0" borderId="6" xfId="4" applyFont="1" applyBorder="1" applyAlignment="1">
      <alignment vertical="center"/>
    </xf>
    <xf numFmtId="14" fontId="6" fillId="0" borderId="6" xfId="4" applyNumberFormat="1" applyFont="1" applyBorder="1" applyAlignment="1">
      <alignment horizontal="left" vertical="center"/>
    </xf>
    <xf numFmtId="0" fontId="5" fillId="0" borderId="1" xfId="4" applyBorder="1"/>
    <xf numFmtId="169" fontId="5" fillId="0" borderId="1" xfId="4" applyNumberFormat="1" applyBorder="1" applyAlignment="1">
      <alignment horizontal="left"/>
    </xf>
    <xf numFmtId="0" fontId="39" fillId="0" borderId="70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2" fontId="4" fillId="11" borderId="2" xfId="0" applyNumberFormat="1" applyFont="1" applyFill="1" applyBorder="1" applyAlignment="1">
      <alignment horizontal="center"/>
    </xf>
    <xf numFmtId="2" fontId="4" fillId="11" borderId="4" xfId="0" applyNumberFormat="1" applyFont="1" applyFill="1" applyBorder="1" applyAlignment="1">
      <alignment horizontal="center"/>
    </xf>
    <xf numFmtId="2" fontId="4" fillId="11" borderId="5" xfId="0" applyNumberFormat="1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4" fillId="12" borderId="2" xfId="0" applyNumberFormat="1" applyFont="1" applyFill="1" applyBorder="1" applyAlignment="1">
      <alignment horizontal="center"/>
    </xf>
    <xf numFmtId="2" fontId="4" fillId="12" borderId="4" xfId="0" applyNumberFormat="1" applyFont="1" applyFill="1" applyBorder="1" applyAlignment="1">
      <alignment horizontal="center"/>
    </xf>
    <xf numFmtId="2" fontId="4" fillId="12" borderId="5" xfId="0" applyNumberFormat="1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top"/>
    </xf>
    <xf numFmtId="0" fontId="4" fillId="11" borderId="2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11" borderId="5" xfId="0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0" fontId="4" fillId="12" borderId="4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/>
    </xf>
    <xf numFmtId="0" fontId="0" fillId="0" borderId="6" xfId="0" applyBorder="1" applyAlignment="1" applyProtection="1">
      <alignment horizontal="center" vertical="center"/>
      <protection locked="0"/>
    </xf>
    <xf numFmtId="0" fontId="42" fillId="0" borderId="4" xfId="7" applyFont="1" applyBorder="1" applyAlignment="1" applyProtection="1">
      <alignment horizontal="left" vertical="center"/>
    </xf>
    <xf numFmtId="0" fontId="39" fillId="0" borderId="4" xfId="4" applyFont="1" applyBorder="1" applyAlignment="1">
      <alignment horizontal="left" vertical="center"/>
    </xf>
    <xf numFmtId="0" fontId="5" fillId="0" borderId="2" xfId="4" applyBorder="1" applyAlignment="1">
      <alignment horizontal="left"/>
    </xf>
    <xf numFmtId="0" fontId="5" fillId="0" borderId="4" xfId="4" applyBorder="1" applyAlignment="1">
      <alignment horizontal="left"/>
    </xf>
    <xf numFmtId="0" fontId="5" fillId="0" borderId="5" xfId="4" applyBorder="1" applyAlignment="1">
      <alignment horizontal="left"/>
    </xf>
    <xf numFmtId="0" fontId="39" fillId="0" borderId="4" xfId="4" quotePrefix="1" applyFont="1" applyBorder="1" applyAlignment="1">
      <alignment horizontal="left" vertical="center"/>
    </xf>
    <xf numFmtId="0" fontId="37" fillId="0" borderId="30" xfId="4" applyFont="1" applyBorder="1" applyAlignment="1">
      <alignment horizontal="center" vertical="center"/>
    </xf>
    <xf numFmtId="0" fontId="37" fillId="0" borderId="31" xfId="4" applyFont="1" applyBorder="1" applyAlignment="1">
      <alignment horizontal="center" vertical="center"/>
    </xf>
    <xf numFmtId="0" fontId="37" fillId="0" borderId="32" xfId="4" applyFont="1" applyBorder="1" applyAlignment="1">
      <alignment horizontal="center" vertical="center"/>
    </xf>
    <xf numFmtId="0" fontId="37" fillId="0" borderId="33" xfId="4" applyFont="1" applyBorder="1" applyAlignment="1">
      <alignment horizontal="center" vertical="center"/>
    </xf>
    <xf numFmtId="0" fontId="39" fillId="0" borderId="0" xfId="4" applyFont="1" applyAlignment="1">
      <alignment horizontal="left" vertical="center"/>
    </xf>
    <xf numFmtId="14" fontId="39" fillId="0" borderId="0" xfId="4" applyNumberFormat="1" applyFont="1"/>
    <xf numFmtId="0" fontId="39" fillId="0" borderId="70" xfId="4" applyFont="1" applyBorder="1" applyAlignment="1">
      <alignment horizontal="left" vertical="center"/>
    </xf>
    <xf numFmtId="14" fontId="39" fillId="0" borderId="70" xfId="4" applyNumberFormat="1" applyFont="1" applyBorder="1" applyAlignment="1">
      <alignment horizontal="center"/>
    </xf>
    <xf numFmtId="0" fontId="6" fillId="0" borderId="1" xfId="4" applyFont="1" applyBorder="1" applyAlignment="1">
      <alignment horizontal="left" vertical="center"/>
    </xf>
    <xf numFmtId="0" fontId="5" fillId="0" borderId="1" xfId="4" applyBorder="1" applyAlignment="1">
      <alignment horizontal="left"/>
    </xf>
    <xf numFmtId="14" fontId="36" fillId="0" borderId="22" xfId="4" applyNumberFormat="1" applyFont="1" applyBorder="1" applyAlignment="1">
      <alignment horizontal="center" vertical="center"/>
    </xf>
    <xf numFmtId="14" fontId="36" fillId="0" borderId="23" xfId="4" applyNumberFormat="1" applyFont="1" applyBorder="1" applyAlignment="1">
      <alignment horizontal="center" vertical="center"/>
    </xf>
    <xf numFmtId="14" fontId="36" fillId="0" borderId="24" xfId="4" applyNumberFormat="1" applyFont="1" applyBorder="1" applyAlignment="1">
      <alignment horizontal="center" vertical="center"/>
    </xf>
    <xf numFmtId="49" fontId="37" fillId="0" borderId="6" xfId="4" applyNumberFormat="1" applyFont="1" applyBorder="1" applyAlignment="1">
      <alignment horizontal="center" vertical="center"/>
    </xf>
    <xf numFmtId="49" fontId="37" fillId="0" borderId="3" xfId="4" applyNumberFormat="1" applyFont="1" applyBorder="1" applyAlignment="1">
      <alignment horizontal="center" vertical="center"/>
    </xf>
    <xf numFmtId="49" fontId="37" fillId="0" borderId="6" xfId="4" applyNumberFormat="1" applyFont="1" applyBorder="1" applyAlignment="1">
      <alignment horizontal="center" vertical="center" wrapText="1"/>
    </xf>
    <xf numFmtId="49" fontId="37" fillId="0" borderId="3" xfId="4" applyNumberFormat="1" applyFont="1" applyBorder="1" applyAlignment="1">
      <alignment horizontal="center" vertical="center" wrapText="1"/>
    </xf>
    <xf numFmtId="0" fontId="37" fillId="0" borderId="27" xfId="4" applyFont="1" applyBorder="1" applyAlignment="1">
      <alignment horizontal="center" vertical="center"/>
    </xf>
    <xf numFmtId="0" fontId="37" fillId="0" borderId="28" xfId="4" applyFont="1" applyBorder="1" applyAlignment="1">
      <alignment horizontal="center" vertical="center"/>
    </xf>
    <xf numFmtId="0" fontId="37" fillId="0" borderId="29" xfId="4" applyFont="1" applyBorder="1" applyAlignment="1">
      <alignment horizontal="center" vertical="center"/>
    </xf>
    <xf numFmtId="0" fontId="9" fillId="5" borderId="9" xfId="5" applyFont="1" applyFill="1" applyBorder="1" applyAlignment="1">
      <alignment horizontal="center" vertical="top" wrapText="1"/>
    </xf>
    <xf numFmtId="0" fontId="9" fillId="5" borderId="10" xfId="5" applyFont="1" applyFill="1" applyBorder="1" applyAlignment="1">
      <alignment horizontal="center" vertical="top" wrapText="1"/>
    </xf>
    <xf numFmtId="0" fontId="9" fillId="5" borderId="11" xfId="5" applyFont="1" applyFill="1" applyBorder="1" applyAlignment="1">
      <alignment horizontal="center" vertical="top" wrapText="1"/>
    </xf>
    <xf numFmtId="0" fontId="9" fillId="4" borderId="9" xfId="5" applyFont="1" applyFill="1" applyBorder="1" applyAlignment="1">
      <alignment horizontal="center" vertical="top" wrapText="1"/>
    </xf>
    <xf numFmtId="0" fontId="9" fillId="4" borderId="10" xfId="5" applyFont="1" applyFill="1" applyBorder="1" applyAlignment="1">
      <alignment horizontal="center" vertical="top" wrapText="1"/>
    </xf>
    <xf numFmtId="0" fontId="9" fillId="4" borderId="11" xfId="5" applyFont="1" applyFill="1" applyBorder="1" applyAlignment="1">
      <alignment horizontal="center" vertical="top" wrapText="1"/>
    </xf>
    <xf numFmtId="0" fontId="9" fillId="6" borderId="9" xfId="5" applyFont="1" applyFill="1" applyBorder="1" applyAlignment="1">
      <alignment horizontal="center" vertical="top" wrapText="1"/>
    </xf>
    <xf numFmtId="0" fontId="9" fillId="6" borderId="11" xfId="5" applyFont="1" applyFill="1" applyBorder="1" applyAlignment="1">
      <alignment horizontal="center" vertical="top" wrapText="1"/>
    </xf>
    <xf numFmtId="0" fontId="7" fillId="0" borderId="8" xfId="5" applyBorder="1" applyAlignment="1">
      <alignment horizontal="left" vertical="center" wrapText="1"/>
    </xf>
    <xf numFmtId="0" fontId="7" fillId="0" borderId="14" xfId="5" applyBorder="1" applyAlignment="1">
      <alignment horizontal="left" vertical="center" wrapText="1"/>
    </xf>
    <xf numFmtId="0" fontId="9" fillId="3" borderId="9" xfId="5" applyFont="1" applyFill="1" applyBorder="1" applyAlignment="1">
      <alignment horizontal="center" vertical="top" wrapText="1"/>
    </xf>
    <xf numFmtId="0" fontId="9" fillId="3" borderId="10" xfId="5" applyFont="1" applyFill="1" applyBorder="1" applyAlignment="1">
      <alignment horizontal="center" vertical="top" wrapText="1"/>
    </xf>
    <xf numFmtId="0" fontId="9" fillId="2" borderId="9" xfId="5" applyFont="1" applyFill="1" applyBorder="1" applyAlignment="1">
      <alignment horizontal="center" vertical="top" wrapText="1"/>
    </xf>
    <xf numFmtId="0" fontId="9" fillId="2" borderId="10" xfId="5" applyFont="1" applyFill="1" applyBorder="1" applyAlignment="1">
      <alignment horizontal="center" vertical="top" wrapText="1"/>
    </xf>
    <xf numFmtId="0" fontId="9" fillId="2" borderId="11" xfId="5" applyFont="1" applyFill="1" applyBorder="1" applyAlignment="1">
      <alignment horizontal="center" vertical="top" wrapText="1"/>
    </xf>
    <xf numFmtId="0" fontId="7" fillId="0" borderId="8" xfId="5" applyBorder="1" applyAlignment="1">
      <alignment horizontal="left" vertical="top" wrapText="1"/>
    </xf>
    <xf numFmtId="0" fontId="7" fillId="0" borderId="14" xfId="5" applyBorder="1" applyAlignment="1">
      <alignment horizontal="left" vertical="top" wrapText="1"/>
    </xf>
    <xf numFmtId="0" fontId="7" fillId="0" borderId="8" xfId="5" applyBorder="1" applyAlignment="1">
      <alignment horizontal="left" wrapText="1"/>
    </xf>
    <xf numFmtId="0" fontId="7" fillId="0" borderId="14" xfId="5" applyBorder="1" applyAlignment="1">
      <alignment horizontal="left" wrapText="1"/>
    </xf>
  </cellXfs>
  <cellStyles count="8">
    <cellStyle name="Link" xfId="7" builtinId="8"/>
    <cellStyle name="Prozent 2" xfId="6" xr:uid="{E2382C53-6C87-7148-B29C-7339CC84F9E5}"/>
    <cellStyle name="Standard" xfId="0" builtinId="0"/>
    <cellStyle name="Standard 2" xfId="1" xr:uid="{00000000-0005-0000-0000-000001000000}"/>
    <cellStyle name="Standard 2 2" xfId="4" xr:uid="{6A39BEA6-D83A-0B4C-8AAC-0C6BF52E778B}"/>
    <cellStyle name="Standard 3" xfId="2" xr:uid="{00000000-0005-0000-0000-000002000000}"/>
    <cellStyle name="Standard 3 2" xfId="5" xr:uid="{BBBE349F-BAE2-824D-9BB6-CF43A69C8D5D}"/>
    <cellStyle name="Standard 4" xfId="3" xr:uid="{DED3FD5B-BF06-1047-8D67-36BAC4775D30}"/>
  </cellStyles>
  <dxfs count="0"/>
  <tableStyles count="0" defaultTableStyle="TableStyleMedium9" defaultPivotStyle="PivotStyleLight16"/>
  <colors>
    <mruColors>
      <color rgb="FFEB99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48E35-D6AE-B74F-9E8A-FCC6B7ADBAFC}">
  <sheetPr>
    <tabColor rgb="FFFF0000"/>
  </sheetPr>
  <dimension ref="A1:F53"/>
  <sheetViews>
    <sheetView zoomScaleNormal="150" zoomScaleSheetLayoutView="100" workbookViewId="0"/>
  </sheetViews>
  <sheetFormatPr baseColWidth="10" defaultColWidth="8.84375" defaultRowHeight="15.45"/>
  <cols>
    <col min="1" max="1" width="8.84375" style="125"/>
    <col min="4" max="4" width="37.3046875" bestFit="1" customWidth="1"/>
    <col min="5" max="5" width="10.3046875" bestFit="1" customWidth="1"/>
  </cols>
  <sheetData>
    <row r="1" spans="1:3">
      <c r="A1" s="148" t="s">
        <v>861</v>
      </c>
    </row>
    <row r="3" spans="1:3">
      <c r="A3" s="125" t="s">
        <v>900</v>
      </c>
    </row>
    <row r="5" spans="1:3">
      <c r="A5" s="125" t="s">
        <v>924</v>
      </c>
    </row>
    <row r="7" spans="1:3">
      <c r="A7" s="125" t="s">
        <v>862</v>
      </c>
    </row>
    <row r="9" spans="1:3">
      <c r="A9" s="125" t="s">
        <v>926</v>
      </c>
    </row>
    <row r="11" spans="1:3">
      <c r="A11" s="125" t="s">
        <v>925</v>
      </c>
    </row>
    <row r="13" spans="1:3">
      <c r="A13" s="125" t="s">
        <v>867</v>
      </c>
    </row>
    <row r="15" spans="1:3">
      <c r="B15" s="125" t="s">
        <v>873</v>
      </c>
      <c r="C15" s="1"/>
    </row>
    <row r="16" spans="1:3">
      <c r="B16" s="133" t="s">
        <v>865</v>
      </c>
      <c r="C16" s="1"/>
    </row>
    <row r="17" spans="2:3">
      <c r="B17" s="133" t="s">
        <v>869</v>
      </c>
      <c r="C17" s="1"/>
    </row>
    <row r="18" spans="2:3">
      <c r="B18" s="133"/>
      <c r="C18" s="1" t="s">
        <v>870</v>
      </c>
    </row>
    <row r="19" spans="2:3">
      <c r="B19" s="133" t="s">
        <v>866</v>
      </c>
      <c r="C19" s="1"/>
    </row>
    <row r="20" spans="2:3">
      <c r="B20" s="133" t="s">
        <v>868</v>
      </c>
      <c r="C20" s="1"/>
    </row>
    <row r="21" spans="2:3">
      <c r="B21" s="1"/>
      <c r="C21" s="1" t="s">
        <v>871</v>
      </c>
    </row>
    <row r="22" spans="2:3">
      <c r="B22" s="1"/>
      <c r="C22" s="1" t="s">
        <v>872</v>
      </c>
    </row>
    <row r="23" spans="2:3">
      <c r="B23" s="1"/>
      <c r="C23" s="1" t="s">
        <v>894</v>
      </c>
    </row>
    <row r="24" spans="2:3">
      <c r="C24" s="1"/>
    </row>
    <row r="25" spans="2:3">
      <c r="C25" s="132"/>
    </row>
    <row r="26" spans="2:3">
      <c r="B26" s="125" t="s">
        <v>884</v>
      </c>
      <c r="C26" s="1"/>
    </row>
    <row r="27" spans="2:3">
      <c r="B27" s="133" t="s">
        <v>865</v>
      </c>
      <c r="C27" s="1"/>
    </row>
    <row r="28" spans="2:3">
      <c r="B28" s="133" t="s">
        <v>869</v>
      </c>
      <c r="C28" s="1"/>
    </row>
    <row r="29" spans="2:3">
      <c r="B29" s="133"/>
      <c r="C29" s="1" t="s">
        <v>922</v>
      </c>
    </row>
    <row r="30" spans="2:3">
      <c r="B30" s="133" t="s">
        <v>883</v>
      </c>
      <c r="C30" s="1"/>
    </row>
    <row r="31" spans="2:3">
      <c r="B31" s="133" t="s">
        <v>885</v>
      </c>
    </row>
    <row r="32" spans="2:3">
      <c r="B32" s="133"/>
    </row>
    <row r="33" spans="2:6">
      <c r="C33" s="135" t="s">
        <v>886</v>
      </c>
      <c r="D33" s="135" t="s">
        <v>887</v>
      </c>
      <c r="E33" s="135" t="s">
        <v>888</v>
      </c>
      <c r="F33" s="1" t="s">
        <v>914</v>
      </c>
    </row>
    <row r="34" spans="2:6">
      <c r="C34" s="135" t="s">
        <v>889</v>
      </c>
      <c r="D34" s="135" t="s">
        <v>890</v>
      </c>
      <c r="E34" s="135" t="s">
        <v>891</v>
      </c>
      <c r="F34" s="1" t="s">
        <v>895</v>
      </c>
    </row>
    <row r="35" spans="2:6">
      <c r="C35" s="135" t="s">
        <v>892</v>
      </c>
      <c r="D35" s="135" t="s">
        <v>893</v>
      </c>
      <c r="E35" s="135" t="s">
        <v>891</v>
      </c>
      <c r="F35" s="1" t="s">
        <v>896</v>
      </c>
    </row>
    <row r="38" spans="2:6">
      <c r="B38" s="125" t="s">
        <v>903</v>
      </c>
      <c r="C38" s="1"/>
    </row>
    <row r="39" spans="2:6">
      <c r="B39" s="133" t="s">
        <v>865</v>
      </c>
      <c r="C39" s="1"/>
    </row>
    <row r="40" spans="2:6">
      <c r="B40" s="133" t="s">
        <v>869</v>
      </c>
      <c r="C40" s="1"/>
    </row>
    <row r="41" spans="2:6">
      <c r="B41" s="133"/>
      <c r="C41" s="1" t="s">
        <v>922</v>
      </c>
    </row>
    <row r="42" spans="2:6">
      <c r="B42" s="133" t="s">
        <v>923</v>
      </c>
    </row>
    <row r="43" spans="2:6">
      <c r="B43" s="133" t="s">
        <v>902</v>
      </c>
    </row>
    <row r="44" spans="2:6">
      <c r="B44" s="133" t="s">
        <v>904</v>
      </c>
    </row>
    <row r="46" spans="2:6">
      <c r="B46" s="131"/>
      <c r="C46" s="135" t="s">
        <v>886</v>
      </c>
      <c r="D46" s="135" t="s">
        <v>905</v>
      </c>
      <c r="E46" s="136" t="s">
        <v>927</v>
      </c>
      <c r="F46" s="1" t="s">
        <v>915</v>
      </c>
    </row>
    <row r="47" spans="2:6">
      <c r="C47" s="135" t="s">
        <v>889</v>
      </c>
      <c r="D47" s="135" t="s">
        <v>906</v>
      </c>
      <c r="E47" s="135" t="s">
        <v>907</v>
      </c>
      <c r="F47" s="1" t="s">
        <v>913</v>
      </c>
    </row>
    <row r="48" spans="2:6">
      <c r="B48" s="147"/>
      <c r="C48" s="135" t="s">
        <v>892</v>
      </c>
      <c r="D48" s="135" t="s">
        <v>908</v>
      </c>
      <c r="E48" s="135" t="s">
        <v>907</v>
      </c>
      <c r="F48" s="1" t="s">
        <v>912</v>
      </c>
    </row>
    <row r="49" spans="1:6">
      <c r="C49" s="135" t="s">
        <v>909</v>
      </c>
      <c r="D49" s="135" t="s">
        <v>910</v>
      </c>
      <c r="E49" s="135" t="s">
        <v>907</v>
      </c>
      <c r="F49" s="1" t="s">
        <v>911</v>
      </c>
    </row>
    <row r="52" spans="1:6">
      <c r="A52" s="148"/>
    </row>
    <row r="53" spans="1:6">
      <c r="A53" s="148"/>
    </row>
  </sheetData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FD1E8-7926-0540-8EBD-F5C17D37F617}">
  <sheetPr>
    <pageSetUpPr fitToPage="1"/>
  </sheetPr>
  <dimension ref="A1:W40"/>
  <sheetViews>
    <sheetView tabSelected="1" zoomScaleNormal="100" zoomScaleSheetLayoutView="80" workbookViewId="0">
      <selection activeCell="Q30" sqref="Q30"/>
    </sheetView>
  </sheetViews>
  <sheetFormatPr baseColWidth="10" defaultColWidth="11.4609375" defaultRowHeight="12.45"/>
  <cols>
    <col min="1" max="1" width="5.69140625" style="149" customWidth="1"/>
    <col min="2" max="2" width="28.4609375" style="150" customWidth="1"/>
    <col min="3" max="3" width="16.84375" style="151" customWidth="1"/>
    <col min="4" max="4" width="5" style="149" customWidth="1"/>
    <col min="5" max="5" width="26" style="150" customWidth="1"/>
    <col min="6" max="6" width="8" style="150" customWidth="1"/>
    <col min="7" max="8" width="7" style="150" customWidth="1"/>
    <col min="9" max="9" width="7.3046875" style="150" customWidth="1"/>
    <col min="10" max="10" width="7" style="150" customWidth="1"/>
    <col min="11" max="11" width="7.4609375" style="150" customWidth="1"/>
    <col min="12" max="12" width="8" style="150" customWidth="1"/>
    <col min="13" max="15" width="7.4609375" style="150" customWidth="1"/>
    <col min="16" max="16" width="8.84375" style="150" customWidth="1"/>
    <col min="17" max="17" width="8" style="150" customWidth="1"/>
    <col min="18" max="19" width="7.4609375" style="150" customWidth="1"/>
    <col min="20" max="20" width="8" style="150" customWidth="1"/>
    <col min="21" max="21" width="9.15234375" style="150" bestFit="1" customWidth="1"/>
    <col min="22" max="22" width="3.84375" style="150" customWidth="1"/>
    <col min="23" max="23" width="32.69140625" style="150" customWidth="1"/>
    <col min="24" max="252" width="11.4609375" style="150"/>
    <col min="253" max="253" width="5.69140625" style="150" customWidth="1"/>
    <col min="254" max="254" width="6.84375" style="150" customWidth="1"/>
    <col min="255" max="255" width="28.4609375" style="150" customWidth="1"/>
    <col min="256" max="256" width="16.84375" style="150" customWidth="1"/>
    <col min="257" max="257" width="5" style="150" customWidth="1"/>
    <col min="258" max="258" width="26" style="150" customWidth="1"/>
    <col min="259" max="259" width="8" style="150" customWidth="1"/>
    <col min="260" max="261" width="7" style="150" customWidth="1"/>
    <col min="262" max="262" width="7.3046875" style="150" customWidth="1"/>
    <col min="263" max="263" width="7" style="150" customWidth="1"/>
    <col min="264" max="264" width="7.4609375" style="150" customWidth="1"/>
    <col min="265" max="265" width="8" style="150" customWidth="1"/>
    <col min="266" max="272" width="7.4609375" style="150" customWidth="1"/>
    <col min="273" max="273" width="8" style="150" customWidth="1"/>
    <col min="274" max="274" width="8.4609375" style="150" customWidth="1"/>
    <col min="275" max="275" width="7" style="150" customWidth="1"/>
    <col min="276" max="276" width="6.84375" style="150" customWidth="1"/>
    <col min="277" max="277" width="5.69140625" style="150" customWidth="1"/>
    <col min="278" max="508" width="11.4609375" style="150"/>
    <col min="509" max="509" width="5.69140625" style="150" customWidth="1"/>
    <col min="510" max="510" width="6.84375" style="150" customWidth="1"/>
    <col min="511" max="511" width="28.4609375" style="150" customWidth="1"/>
    <col min="512" max="512" width="16.84375" style="150" customWidth="1"/>
    <col min="513" max="513" width="5" style="150" customWidth="1"/>
    <col min="514" max="514" width="26" style="150" customWidth="1"/>
    <col min="515" max="515" width="8" style="150" customWidth="1"/>
    <col min="516" max="517" width="7" style="150" customWidth="1"/>
    <col min="518" max="518" width="7.3046875" style="150" customWidth="1"/>
    <col min="519" max="519" width="7" style="150" customWidth="1"/>
    <col min="520" max="520" width="7.4609375" style="150" customWidth="1"/>
    <col min="521" max="521" width="8" style="150" customWidth="1"/>
    <col min="522" max="528" width="7.4609375" style="150" customWidth="1"/>
    <col min="529" max="529" width="8" style="150" customWidth="1"/>
    <col min="530" max="530" width="8.4609375" style="150" customWidth="1"/>
    <col min="531" max="531" width="7" style="150" customWidth="1"/>
    <col min="532" max="532" width="6.84375" style="150" customWidth="1"/>
    <col min="533" max="533" width="5.69140625" style="150" customWidth="1"/>
    <col min="534" max="764" width="11.4609375" style="150"/>
    <col min="765" max="765" width="5.69140625" style="150" customWidth="1"/>
    <col min="766" max="766" width="6.84375" style="150" customWidth="1"/>
    <col min="767" max="767" width="28.4609375" style="150" customWidth="1"/>
    <col min="768" max="768" width="16.84375" style="150" customWidth="1"/>
    <col min="769" max="769" width="5" style="150" customWidth="1"/>
    <col min="770" max="770" width="26" style="150" customWidth="1"/>
    <col min="771" max="771" width="8" style="150" customWidth="1"/>
    <col min="772" max="773" width="7" style="150" customWidth="1"/>
    <col min="774" max="774" width="7.3046875" style="150" customWidth="1"/>
    <col min="775" max="775" width="7" style="150" customWidth="1"/>
    <col min="776" max="776" width="7.4609375" style="150" customWidth="1"/>
    <col min="777" max="777" width="8" style="150" customWidth="1"/>
    <col min="778" max="784" width="7.4609375" style="150" customWidth="1"/>
    <col min="785" max="785" width="8" style="150" customWidth="1"/>
    <col min="786" max="786" width="8.4609375" style="150" customWidth="1"/>
    <col min="787" max="787" width="7" style="150" customWidth="1"/>
    <col min="788" max="788" width="6.84375" style="150" customWidth="1"/>
    <col min="789" max="789" width="5.69140625" style="150" customWidth="1"/>
    <col min="790" max="1020" width="11.4609375" style="150"/>
    <col min="1021" max="1021" width="5.69140625" style="150" customWidth="1"/>
    <col min="1022" max="1022" width="6.84375" style="150" customWidth="1"/>
    <col min="1023" max="1023" width="28.4609375" style="150" customWidth="1"/>
    <col min="1024" max="1024" width="16.84375" style="150" customWidth="1"/>
    <col min="1025" max="1025" width="5" style="150" customWidth="1"/>
    <col min="1026" max="1026" width="26" style="150" customWidth="1"/>
    <col min="1027" max="1027" width="8" style="150" customWidth="1"/>
    <col min="1028" max="1029" width="7" style="150" customWidth="1"/>
    <col min="1030" max="1030" width="7.3046875" style="150" customWidth="1"/>
    <col min="1031" max="1031" width="7" style="150" customWidth="1"/>
    <col min="1032" max="1032" width="7.4609375" style="150" customWidth="1"/>
    <col min="1033" max="1033" width="8" style="150" customWidth="1"/>
    <col min="1034" max="1040" width="7.4609375" style="150" customWidth="1"/>
    <col min="1041" max="1041" width="8" style="150" customWidth="1"/>
    <col min="1042" max="1042" width="8.4609375" style="150" customWidth="1"/>
    <col min="1043" max="1043" width="7" style="150" customWidth="1"/>
    <col min="1044" max="1044" width="6.84375" style="150" customWidth="1"/>
    <col min="1045" max="1045" width="5.69140625" style="150" customWidth="1"/>
    <col min="1046" max="1276" width="11.4609375" style="150"/>
    <col min="1277" max="1277" width="5.69140625" style="150" customWidth="1"/>
    <col min="1278" max="1278" width="6.84375" style="150" customWidth="1"/>
    <col min="1279" max="1279" width="28.4609375" style="150" customWidth="1"/>
    <col min="1280" max="1280" width="16.84375" style="150" customWidth="1"/>
    <col min="1281" max="1281" width="5" style="150" customWidth="1"/>
    <col min="1282" max="1282" width="26" style="150" customWidth="1"/>
    <col min="1283" max="1283" width="8" style="150" customWidth="1"/>
    <col min="1284" max="1285" width="7" style="150" customWidth="1"/>
    <col min="1286" max="1286" width="7.3046875" style="150" customWidth="1"/>
    <col min="1287" max="1287" width="7" style="150" customWidth="1"/>
    <col min="1288" max="1288" width="7.4609375" style="150" customWidth="1"/>
    <col min="1289" max="1289" width="8" style="150" customWidth="1"/>
    <col min="1290" max="1296" width="7.4609375" style="150" customWidth="1"/>
    <col min="1297" max="1297" width="8" style="150" customWidth="1"/>
    <col min="1298" max="1298" width="8.4609375" style="150" customWidth="1"/>
    <col min="1299" max="1299" width="7" style="150" customWidth="1"/>
    <col min="1300" max="1300" width="6.84375" style="150" customWidth="1"/>
    <col min="1301" max="1301" width="5.69140625" style="150" customWidth="1"/>
    <col min="1302" max="1532" width="11.4609375" style="150"/>
    <col min="1533" max="1533" width="5.69140625" style="150" customWidth="1"/>
    <col min="1534" max="1534" width="6.84375" style="150" customWidth="1"/>
    <col min="1535" max="1535" width="28.4609375" style="150" customWidth="1"/>
    <col min="1536" max="1536" width="16.84375" style="150" customWidth="1"/>
    <col min="1537" max="1537" width="5" style="150" customWidth="1"/>
    <col min="1538" max="1538" width="26" style="150" customWidth="1"/>
    <col min="1539" max="1539" width="8" style="150" customWidth="1"/>
    <col min="1540" max="1541" width="7" style="150" customWidth="1"/>
    <col min="1542" max="1542" width="7.3046875" style="150" customWidth="1"/>
    <col min="1543" max="1543" width="7" style="150" customWidth="1"/>
    <col min="1544" max="1544" width="7.4609375" style="150" customWidth="1"/>
    <col min="1545" max="1545" width="8" style="150" customWidth="1"/>
    <col min="1546" max="1552" width="7.4609375" style="150" customWidth="1"/>
    <col min="1553" max="1553" width="8" style="150" customWidth="1"/>
    <col min="1554" max="1554" width="8.4609375" style="150" customWidth="1"/>
    <col min="1555" max="1555" width="7" style="150" customWidth="1"/>
    <col min="1556" max="1556" width="6.84375" style="150" customWidth="1"/>
    <col min="1557" max="1557" width="5.69140625" style="150" customWidth="1"/>
    <col min="1558" max="1788" width="11.4609375" style="150"/>
    <col min="1789" max="1789" width="5.69140625" style="150" customWidth="1"/>
    <col min="1790" max="1790" width="6.84375" style="150" customWidth="1"/>
    <col min="1791" max="1791" width="28.4609375" style="150" customWidth="1"/>
    <col min="1792" max="1792" width="16.84375" style="150" customWidth="1"/>
    <col min="1793" max="1793" width="5" style="150" customWidth="1"/>
    <col min="1794" max="1794" width="26" style="150" customWidth="1"/>
    <col min="1795" max="1795" width="8" style="150" customWidth="1"/>
    <col min="1796" max="1797" width="7" style="150" customWidth="1"/>
    <col min="1798" max="1798" width="7.3046875" style="150" customWidth="1"/>
    <col min="1799" max="1799" width="7" style="150" customWidth="1"/>
    <col min="1800" max="1800" width="7.4609375" style="150" customWidth="1"/>
    <col min="1801" max="1801" width="8" style="150" customWidth="1"/>
    <col min="1802" max="1808" width="7.4609375" style="150" customWidth="1"/>
    <col min="1809" max="1809" width="8" style="150" customWidth="1"/>
    <col min="1810" max="1810" width="8.4609375" style="150" customWidth="1"/>
    <col min="1811" max="1811" width="7" style="150" customWidth="1"/>
    <col min="1812" max="1812" width="6.84375" style="150" customWidth="1"/>
    <col min="1813" max="1813" width="5.69140625" style="150" customWidth="1"/>
    <col min="1814" max="2044" width="11.4609375" style="150"/>
    <col min="2045" max="2045" width="5.69140625" style="150" customWidth="1"/>
    <col min="2046" max="2046" width="6.84375" style="150" customWidth="1"/>
    <col min="2047" max="2047" width="28.4609375" style="150" customWidth="1"/>
    <col min="2048" max="2048" width="16.84375" style="150" customWidth="1"/>
    <col min="2049" max="2049" width="5" style="150" customWidth="1"/>
    <col min="2050" max="2050" width="26" style="150" customWidth="1"/>
    <col min="2051" max="2051" width="8" style="150" customWidth="1"/>
    <col min="2052" max="2053" width="7" style="150" customWidth="1"/>
    <col min="2054" max="2054" width="7.3046875" style="150" customWidth="1"/>
    <col min="2055" max="2055" width="7" style="150" customWidth="1"/>
    <col min="2056" max="2056" width="7.4609375" style="150" customWidth="1"/>
    <col min="2057" max="2057" width="8" style="150" customWidth="1"/>
    <col min="2058" max="2064" width="7.4609375" style="150" customWidth="1"/>
    <col min="2065" max="2065" width="8" style="150" customWidth="1"/>
    <col min="2066" max="2066" width="8.4609375" style="150" customWidth="1"/>
    <col min="2067" max="2067" width="7" style="150" customWidth="1"/>
    <col min="2068" max="2068" width="6.84375" style="150" customWidth="1"/>
    <col min="2069" max="2069" width="5.69140625" style="150" customWidth="1"/>
    <col min="2070" max="2300" width="11.4609375" style="150"/>
    <col min="2301" max="2301" width="5.69140625" style="150" customWidth="1"/>
    <col min="2302" max="2302" width="6.84375" style="150" customWidth="1"/>
    <col min="2303" max="2303" width="28.4609375" style="150" customWidth="1"/>
    <col min="2304" max="2304" width="16.84375" style="150" customWidth="1"/>
    <col min="2305" max="2305" width="5" style="150" customWidth="1"/>
    <col min="2306" max="2306" width="26" style="150" customWidth="1"/>
    <col min="2307" max="2307" width="8" style="150" customWidth="1"/>
    <col min="2308" max="2309" width="7" style="150" customWidth="1"/>
    <col min="2310" max="2310" width="7.3046875" style="150" customWidth="1"/>
    <col min="2311" max="2311" width="7" style="150" customWidth="1"/>
    <col min="2312" max="2312" width="7.4609375" style="150" customWidth="1"/>
    <col min="2313" max="2313" width="8" style="150" customWidth="1"/>
    <col min="2314" max="2320" width="7.4609375" style="150" customWidth="1"/>
    <col min="2321" max="2321" width="8" style="150" customWidth="1"/>
    <col min="2322" max="2322" width="8.4609375" style="150" customWidth="1"/>
    <col min="2323" max="2323" width="7" style="150" customWidth="1"/>
    <col min="2324" max="2324" width="6.84375" style="150" customWidth="1"/>
    <col min="2325" max="2325" width="5.69140625" style="150" customWidth="1"/>
    <col min="2326" max="2556" width="11.4609375" style="150"/>
    <col min="2557" max="2557" width="5.69140625" style="150" customWidth="1"/>
    <col min="2558" max="2558" width="6.84375" style="150" customWidth="1"/>
    <col min="2559" max="2559" width="28.4609375" style="150" customWidth="1"/>
    <col min="2560" max="2560" width="16.84375" style="150" customWidth="1"/>
    <col min="2561" max="2561" width="5" style="150" customWidth="1"/>
    <col min="2562" max="2562" width="26" style="150" customWidth="1"/>
    <col min="2563" max="2563" width="8" style="150" customWidth="1"/>
    <col min="2564" max="2565" width="7" style="150" customWidth="1"/>
    <col min="2566" max="2566" width="7.3046875" style="150" customWidth="1"/>
    <col min="2567" max="2567" width="7" style="150" customWidth="1"/>
    <col min="2568" max="2568" width="7.4609375" style="150" customWidth="1"/>
    <col min="2569" max="2569" width="8" style="150" customWidth="1"/>
    <col min="2570" max="2576" width="7.4609375" style="150" customWidth="1"/>
    <col min="2577" max="2577" width="8" style="150" customWidth="1"/>
    <col min="2578" max="2578" width="8.4609375" style="150" customWidth="1"/>
    <col min="2579" max="2579" width="7" style="150" customWidth="1"/>
    <col min="2580" max="2580" width="6.84375" style="150" customWidth="1"/>
    <col min="2581" max="2581" width="5.69140625" style="150" customWidth="1"/>
    <col min="2582" max="2812" width="11.4609375" style="150"/>
    <col min="2813" max="2813" width="5.69140625" style="150" customWidth="1"/>
    <col min="2814" max="2814" width="6.84375" style="150" customWidth="1"/>
    <col min="2815" max="2815" width="28.4609375" style="150" customWidth="1"/>
    <col min="2816" max="2816" width="16.84375" style="150" customWidth="1"/>
    <col min="2817" max="2817" width="5" style="150" customWidth="1"/>
    <col min="2818" max="2818" width="26" style="150" customWidth="1"/>
    <col min="2819" max="2819" width="8" style="150" customWidth="1"/>
    <col min="2820" max="2821" width="7" style="150" customWidth="1"/>
    <col min="2822" max="2822" width="7.3046875" style="150" customWidth="1"/>
    <col min="2823" max="2823" width="7" style="150" customWidth="1"/>
    <col min="2824" max="2824" width="7.4609375" style="150" customWidth="1"/>
    <col min="2825" max="2825" width="8" style="150" customWidth="1"/>
    <col min="2826" max="2832" width="7.4609375" style="150" customWidth="1"/>
    <col min="2833" max="2833" width="8" style="150" customWidth="1"/>
    <col min="2834" max="2834" width="8.4609375" style="150" customWidth="1"/>
    <col min="2835" max="2835" width="7" style="150" customWidth="1"/>
    <col min="2836" max="2836" width="6.84375" style="150" customWidth="1"/>
    <col min="2837" max="2837" width="5.69140625" style="150" customWidth="1"/>
    <col min="2838" max="3068" width="11.4609375" style="150"/>
    <col min="3069" max="3069" width="5.69140625" style="150" customWidth="1"/>
    <col min="3070" max="3070" width="6.84375" style="150" customWidth="1"/>
    <col min="3071" max="3071" width="28.4609375" style="150" customWidth="1"/>
    <col min="3072" max="3072" width="16.84375" style="150" customWidth="1"/>
    <col min="3073" max="3073" width="5" style="150" customWidth="1"/>
    <col min="3074" max="3074" width="26" style="150" customWidth="1"/>
    <col min="3075" max="3075" width="8" style="150" customWidth="1"/>
    <col min="3076" max="3077" width="7" style="150" customWidth="1"/>
    <col min="3078" max="3078" width="7.3046875" style="150" customWidth="1"/>
    <col min="3079" max="3079" width="7" style="150" customWidth="1"/>
    <col min="3080" max="3080" width="7.4609375" style="150" customWidth="1"/>
    <col min="3081" max="3081" width="8" style="150" customWidth="1"/>
    <col min="3082" max="3088" width="7.4609375" style="150" customWidth="1"/>
    <col min="3089" max="3089" width="8" style="150" customWidth="1"/>
    <col min="3090" max="3090" width="8.4609375" style="150" customWidth="1"/>
    <col min="3091" max="3091" width="7" style="150" customWidth="1"/>
    <col min="3092" max="3092" width="6.84375" style="150" customWidth="1"/>
    <col min="3093" max="3093" width="5.69140625" style="150" customWidth="1"/>
    <col min="3094" max="3324" width="11.4609375" style="150"/>
    <col min="3325" max="3325" width="5.69140625" style="150" customWidth="1"/>
    <col min="3326" max="3326" width="6.84375" style="150" customWidth="1"/>
    <col min="3327" max="3327" width="28.4609375" style="150" customWidth="1"/>
    <col min="3328" max="3328" width="16.84375" style="150" customWidth="1"/>
    <col min="3329" max="3329" width="5" style="150" customWidth="1"/>
    <col min="3330" max="3330" width="26" style="150" customWidth="1"/>
    <col min="3331" max="3331" width="8" style="150" customWidth="1"/>
    <col min="3332" max="3333" width="7" style="150" customWidth="1"/>
    <col min="3334" max="3334" width="7.3046875" style="150" customWidth="1"/>
    <col min="3335" max="3335" width="7" style="150" customWidth="1"/>
    <col min="3336" max="3336" width="7.4609375" style="150" customWidth="1"/>
    <col min="3337" max="3337" width="8" style="150" customWidth="1"/>
    <col min="3338" max="3344" width="7.4609375" style="150" customWidth="1"/>
    <col min="3345" max="3345" width="8" style="150" customWidth="1"/>
    <col min="3346" max="3346" width="8.4609375" style="150" customWidth="1"/>
    <col min="3347" max="3347" width="7" style="150" customWidth="1"/>
    <col min="3348" max="3348" width="6.84375" style="150" customWidth="1"/>
    <col min="3349" max="3349" width="5.69140625" style="150" customWidth="1"/>
    <col min="3350" max="3580" width="11.4609375" style="150"/>
    <col min="3581" max="3581" width="5.69140625" style="150" customWidth="1"/>
    <col min="3582" max="3582" width="6.84375" style="150" customWidth="1"/>
    <col min="3583" max="3583" width="28.4609375" style="150" customWidth="1"/>
    <col min="3584" max="3584" width="16.84375" style="150" customWidth="1"/>
    <col min="3585" max="3585" width="5" style="150" customWidth="1"/>
    <col min="3586" max="3586" width="26" style="150" customWidth="1"/>
    <col min="3587" max="3587" width="8" style="150" customWidth="1"/>
    <col min="3588" max="3589" width="7" style="150" customWidth="1"/>
    <col min="3590" max="3590" width="7.3046875" style="150" customWidth="1"/>
    <col min="3591" max="3591" width="7" style="150" customWidth="1"/>
    <col min="3592" max="3592" width="7.4609375" style="150" customWidth="1"/>
    <col min="3593" max="3593" width="8" style="150" customWidth="1"/>
    <col min="3594" max="3600" width="7.4609375" style="150" customWidth="1"/>
    <col min="3601" max="3601" width="8" style="150" customWidth="1"/>
    <col min="3602" max="3602" width="8.4609375" style="150" customWidth="1"/>
    <col min="3603" max="3603" width="7" style="150" customWidth="1"/>
    <col min="3604" max="3604" width="6.84375" style="150" customWidth="1"/>
    <col min="3605" max="3605" width="5.69140625" style="150" customWidth="1"/>
    <col min="3606" max="3836" width="11.4609375" style="150"/>
    <col min="3837" max="3837" width="5.69140625" style="150" customWidth="1"/>
    <col min="3838" max="3838" width="6.84375" style="150" customWidth="1"/>
    <col min="3839" max="3839" width="28.4609375" style="150" customWidth="1"/>
    <col min="3840" max="3840" width="16.84375" style="150" customWidth="1"/>
    <col min="3841" max="3841" width="5" style="150" customWidth="1"/>
    <col min="3842" max="3842" width="26" style="150" customWidth="1"/>
    <col min="3843" max="3843" width="8" style="150" customWidth="1"/>
    <col min="3844" max="3845" width="7" style="150" customWidth="1"/>
    <col min="3846" max="3846" width="7.3046875" style="150" customWidth="1"/>
    <col min="3847" max="3847" width="7" style="150" customWidth="1"/>
    <col min="3848" max="3848" width="7.4609375" style="150" customWidth="1"/>
    <col min="3849" max="3849" width="8" style="150" customWidth="1"/>
    <col min="3850" max="3856" width="7.4609375" style="150" customWidth="1"/>
    <col min="3857" max="3857" width="8" style="150" customWidth="1"/>
    <col min="3858" max="3858" width="8.4609375" style="150" customWidth="1"/>
    <col min="3859" max="3859" width="7" style="150" customWidth="1"/>
    <col min="3860" max="3860" width="6.84375" style="150" customWidth="1"/>
    <col min="3861" max="3861" width="5.69140625" style="150" customWidth="1"/>
    <col min="3862" max="4092" width="11.4609375" style="150"/>
    <col min="4093" max="4093" width="5.69140625" style="150" customWidth="1"/>
    <col min="4094" max="4094" width="6.84375" style="150" customWidth="1"/>
    <col min="4095" max="4095" width="28.4609375" style="150" customWidth="1"/>
    <col min="4096" max="4096" width="16.84375" style="150" customWidth="1"/>
    <col min="4097" max="4097" width="5" style="150" customWidth="1"/>
    <col min="4098" max="4098" width="26" style="150" customWidth="1"/>
    <col min="4099" max="4099" width="8" style="150" customWidth="1"/>
    <col min="4100" max="4101" width="7" style="150" customWidth="1"/>
    <col min="4102" max="4102" width="7.3046875" style="150" customWidth="1"/>
    <col min="4103" max="4103" width="7" style="150" customWidth="1"/>
    <col min="4104" max="4104" width="7.4609375" style="150" customWidth="1"/>
    <col min="4105" max="4105" width="8" style="150" customWidth="1"/>
    <col min="4106" max="4112" width="7.4609375" style="150" customWidth="1"/>
    <col min="4113" max="4113" width="8" style="150" customWidth="1"/>
    <col min="4114" max="4114" width="8.4609375" style="150" customWidth="1"/>
    <col min="4115" max="4115" width="7" style="150" customWidth="1"/>
    <col min="4116" max="4116" width="6.84375" style="150" customWidth="1"/>
    <col min="4117" max="4117" width="5.69140625" style="150" customWidth="1"/>
    <col min="4118" max="4348" width="11.4609375" style="150"/>
    <col min="4349" max="4349" width="5.69140625" style="150" customWidth="1"/>
    <col min="4350" max="4350" width="6.84375" style="150" customWidth="1"/>
    <col min="4351" max="4351" width="28.4609375" style="150" customWidth="1"/>
    <col min="4352" max="4352" width="16.84375" style="150" customWidth="1"/>
    <col min="4353" max="4353" width="5" style="150" customWidth="1"/>
    <col min="4354" max="4354" width="26" style="150" customWidth="1"/>
    <col min="4355" max="4355" width="8" style="150" customWidth="1"/>
    <col min="4356" max="4357" width="7" style="150" customWidth="1"/>
    <col min="4358" max="4358" width="7.3046875" style="150" customWidth="1"/>
    <col min="4359" max="4359" width="7" style="150" customWidth="1"/>
    <col min="4360" max="4360" width="7.4609375" style="150" customWidth="1"/>
    <col min="4361" max="4361" width="8" style="150" customWidth="1"/>
    <col min="4362" max="4368" width="7.4609375" style="150" customWidth="1"/>
    <col min="4369" max="4369" width="8" style="150" customWidth="1"/>
    <col min="4370" max="4370" width="8.4609375" style="150" customWidth="1"/>
    <col min="4371" max="4371" width="7" style="150" customWidth="1"/>
    <col min="4372" max="4372" width="6.84375" style="150" customWidth="1"/>
    <col min="4373" max="4373" width="5.69140625" style="150" customWidth="1"/>
    <col min="4374" max="4604" width="11.4609375" style="150"/>
    <col min="4605" max="4605" width="5.69140625" style="150" customWidth="1"/>
    <col min="4606" max="4606" width="6.84375" style="150" customWidth="1"/>
    <col min="4607" max="4607" width="28.4609375" style="150" customWidth="1"/>
    <col min="4608" max="4608" width="16.84375" style="150" customWidth="1"/>
    <col min="4609" max="4609" width="5" style="150" customWidth="1"/>
    <col min="4610" max="4610" width="26" style="150" customWidth="1"/>
    <col min="4611" max="4611" width="8" style="150" customWidth="1"/>
    <col min="4612" max="4613" width="7" style="150" customWidth="1"/>
    <col min="4614" max="4614" width="7.3046875" style="150" customWidth="1"/>
    <col min="4615" max="4615" width="7" style="150" customWidth="1"/>
    <col min="4616" max="4616" width="7.4609375" style="150" customWidth="1"/>
    <col min="4617" max="4617" width="8" style="150" customWidth="1"/>
    <col min="4618" max="4624" width="7.4609375" style="150" customWidth="1"/>
    <col min="4625" max="4625" width="8" style="150" customWidth="1"/>
    <col min="4626" max="4626" width="8.4609375" style="150" customWidth="1"/>
    <col min="4627" max="4627" width="7" style="150" customWidth="1"/>
    <col min="4628" max="4628" width="6.84375" style="150" customWidth="1"/>
    <col min="4629" max="4629" width="5.69140625" style="150" customWidth="1"/>
    <col min="4630" max="4860" width="11.4609375" style="150"/>
    <col min="4861" max="4861" width="5.69140625" style="150" customWidth="1"/>
    <col min="4862" max="4862" width="6.84375" style="150" customWidth="1"/>
    <col min="4863" max="4863" width="28.4609375" style="150" customWidth="1"/>
    <col min="4864" max="4864" width="16.84375" style="150" customWidth="1"/>
    <col min="4865" max="4865" width="5" style="150" customWidth="1"/>
    <col min="4866" max="4866" width="26" style="150" customWidth="1"/>
    <col min="4867" max="4867" width="8" style="150" customWidth="1"/>
    <col min="4868" max="4869" width="7" style="150" customWidth="1"/>
    <col min="4870" max="4870" width="7.3046875" style="150" customWidth="1"/>
    <col min="4871" max="4871" width="7" style="150" customWidth="1"/>
    <col min="4872" max="4872" width="7.4609375" style="150" customWidth="1"/>
    <col min="4873" max="4873" width="8" style="150" customWidth="1"/>
    <col min="4874" max="4880" width="7.4609375" style="150" customWidth="1"/>
    <col min="4881" max="4881" width="8" style="150" customWidth="1"/>
    <col min="4882" max="4882" width="8.4609375" style="150" customWidth="1"/>
    <col min="4883" max="4883" width="7" style="150" customWidth="1"/>
    <col min="4884" max="4884" width="6.84375" style="150" customWidth="1"/>
    <col min="4885" max="4885" width="5.69140625" style="150" customWidth="1"/>
    <col min="4886" max="5116" width="11.4609375" style="150"/>
    <col min="5117" max="5117" width="5.69140625" style="150" customWidth="1"/>
    <col min="5118" max="5118" width="6.84375" style="150" customWidth="1"/>
    <col min="5119" max="5119" width="28.4609375" style="150" customWidth="1"/>
    <col min="5120" max="5120" width="16.84375" style="150" customWidth="1"/>
    <col min="5121" max="5121" width="5" style="150" customWidth="1"/>
    <col min="5122" max="5122" width="26" style="150" customWidth="1"/>
    <col min="5123" max="5123" width="8" style="150" customWidth="1"/>
    <col min="5124" max="5125" width="7" style="150" customWidth="1"/>
    <col min="5126" max="5126" width="7.3046875" style="150" customWidth="1"/>
    <col min="5127" max="5127" width="7" style="150" customWidth="1"/>
    <col min="5128" max="5128" width="7.4609375" style="150" customWidth="1"/>
    <col min="5129" max="5129" width="8" style="150" customWidth="1"/>
    <col min="5130" max="5136" width="7.4609375" style="150" customWidth="1"/>
    <col min="5137" max="5137" width="8" style="150" customWidth="1"/>
    <col min="5138" max="5138" width="8.4609375" style="150" customWidth="1"/>
    <col min="5139" max="5139" width="7" style="150" customWidth="1"/>
    <col min="5140" max="5140" width="6.84375" style="150" customWidth="1"/>
    <col min="5141" max="5141" width="5.69140625" style="150" customWidth="1"/>
    <col min="5142" max="5372" width="11.4609375" style="150"/>
    <col min="5373" max="5373" width="5.69140625" style="150" customWidth="1"/>
    <col min="5374" max="5374" width="6.84375" style="150" customWidth="1"/>
    <col min="5375" max="5375" width="28.4609375" style="150" customWidth="1"/>
    <col min="5376" max="5376" width="16.84375" style="150" customWidth="1"/>
    <col min="5377" max="5377" width="5" style="150" customWidth="1"/>
    <col min="5378" max="5378" width="26" style="150" customWidth="1"/>
    <col min="5379" max="5379" width="8" style="150" customWidth="1"/>
    <col min="5380" max="5381" width="7" style="150" customWidth="1"/>
    <col min="5382" max="5382" width="7.3046875" style="150" customWidth="1"/>
    <col min="5383" max="5383" width="7" style="150" customWidth="1"/>
    <col min="5384" max="5384" width="7.4609375" style="150" customWidth="1"/>
    <col min="5385" max="5385" width="8" style="150" customWidth="1"/>
    <col min="5386" max="5392" width="7.4609375" style="150" customWidth="1"/>
    <col min="5393" max="5393" width="8" style="150" customWidth="1"/>
    <col min="5394" max="5394" width="8.4609375" style="150" customWidth="1"/>
    <col min="5395" max="5395" width="7" style="150" customWidth="1"/>
    <col min="5396" max="5396" width="6.84375" style="150" customWidth="1"/>
    <col min="5397" max="5397" width="5.69140625" style="150" customWidth="1"/>
    <col min="5398" max="5628" width="11.4609375" style="150"/>
    <col min="5629" max="5629" width="5.69140625" style="150" customWidth="1"/>
    <col min="5630" max="5630" width="6.84375" style="150" customWidth="1"/>
    <col min="5631" max="5631" width="28.4609375" style="150" customWidth="1"/>
    <col min="5632" max="5632" width="16.84375" style="150" customWidth="1"/>
    <col min="5633" max="5633" width="5" style="150" customWidth="1"/>
    <col min="5634" max="5634" width="26" style="150" customWidth="1"/>
    <col min="5635" max="5635" width="8" style="150" customWidth="1"/>
    <col min="5636" max="5637" width="7" style="150" customWidth="1"/>
    <col min="5638" max="5638" width="7.3046875" style="150" customWidth="1"/>
    <col min="5639" max="5639" width="7" style="150" customWidth="1"/>
    <col min="5640" max="5640" width="7.4609375" style="150" customWidth="1"/>
    <col min="5641" max="5641" width="8" style="150" customWidth="1"/>
    <col min="5642" max="5648" width="7.4609375" style="150" customWidth="1"/>
    <col min="5649" max="5649" width="8" style="150" customWidth="1"/>
    <col min="5650" max="5650" width="8.4609375" style="150" customWidth="1"/>
    <col min="5651" max="5651" width="7" style="150" customWidth="1"/>
    <col min="5652" max="5652" width="6.84375" style="150" customWidth="1"/>
    <col min="5653" max="5653" width="5.69140625" style="150" customWidth="1"/>
    <col min="5654" max="5884" width="11.4609375" style="150"/>
    <col min="5885" max="5885" width="5.69140625" style="150" customWidth="1"/>
    <col min="5886" max="5886" width="6.84375" style="150" customWidth="1"/>
    <col min="5887" max="5887" width="28.4609375" style="150" customWidth="1"/>
    <col min="5888" max="5888" width="16.84375" style="150" customWidth="1"/>
    <col min="5889" max="5889" width="5" style="150" customWidth="1"/>
    <col min="5890" max="5890" width="26" style="150" customWidth="1"/>
    <col min="5891" max="5891" width="8" style="150" customWidth="1"/>
    <col min="5892" max="5893" width="7" style="150" customWidth="1"/>
    <col min="5894" max="5894" width="7.3046875" style="150" customWidth="1"/>
    <col min="5895" max="5895" width="7" style="150" customWidth="1"/>
    <col min="5896" max="5896" width="7.4609375" style="150" customWidth="1"/>
    <col min="5897" max="5897" width="8" style="150" customWidth="1"/>
    <col min="5898" max="5904" width="7.4609375" style="150" customWidth="1"/>
    <col min="5905" max="5905" width="8" style="150" customWidth="1"/>
    <col min="5906" max="5906" width="8.4609375" style="150" customWidth="1"/>
    <col min="5907" max="5907" width="7" style="150" customWidth="1"/>
    <col min="5908" max="5908" width="6.84375" style="150" customWidth="1"/>
    <col min="5909" max="5909" width="5.69140625" style="150" customWidth="1"/>
    <col min="5910" max="6140" width="11.4609375" style="150"/>
    <col min="6141" max="6141" width="5.69140625" style="150" customWidth="1"/>
    <col min="6142" max="6142" width="6.84375" style="150" customWidth="1"/>
    <col min="6143" max="6143" width="28.4609375" style="150" customWidth="1"/>
    <col min="6144" max="6144" width="16.84375" style="150" customWidth="1"/>
    <col min="6145" max="6145" width="5" style="150" customWidth="1"/>
    <col min="6146" max="6146" width="26" style="150" customWidth="1"/>
    <col min="6147" max="6147" width="8" style="150" customWidth="1"/>
    <col min="6148" max="6149" width="7" style="150" customWidth="1"/>
    <col min="6150" max="6150" width="7.3046875" style="150" customWidth="1"/>
    <col min="6151" max="6151" width="7" style="150" customWidth="1"/>
    <col min="6152" max="6152" width="7.4609375" style="150" customWidth="1"/>
    <col min="6153" max="6153" width="8" style="150" customWidth="1"/>
    <col min="6154" max="6160" width="7.4609375" style="150" customWidth="1"/>
    <col min="6161" max="6161" width="8" style="150" customWidth="1"/>
    <col min="6162" max="6162" width="8.4609375" style="150" customWidth="1"/>
    <col min="6163" max="6163" width="7" style="150" customWidth="1"/>
    <col min="6164" max="6164" width="6.84375" style="150" customWidth="1"/>
    <col min="6165" max="6165" width="5.69140625" style="150" customWidth="1"/>
    <col min="6166" max="6396" width="11.4609375" style="150"/>
    <col min="6397" max="6397" width="5.69140625" style="150" customWidth="1"/>
    <col min="6398" max="6398" width="6.84375" style="150" customWidth="1"/>
    <col min="6399" max="6399" width="28.4609375" style="150" customWidth="1"/>
    <col min="6400" max="6400" width="16.84375" style="150" customWidth="1"/>
    <col min="6401" max="6401" width="5" style="150" customWidth="1"/>
    <col min="6402" max="6402" width="26" style="150" customWidth="1"/>
    <col min="6403" max="6403" width="8" style="150" customWidth="1"/>
    <col min="6404" max="6405" width="7" style="150" customWidth="1"/>
    <col min="6406" max="6406" width="7.3046875" style="150" customWidth="1"/>
    <col min="6407" max="6407" width="7" style="150" customWidth="1"/>
    <col min="6408" max="6408" width="7.4609375" style="150" customWidth="1"/>
    <col min="6409" max="6409" width="8" style="150" customWidth="1"/>
    <col min="6410" max="6416" width="7.4609375" style="150" customWidth="1"/>
    <col min="6417" max="6417" width="8" style="150" customWidth="1"/>
    <col min="6418" max="6418" width="8.4609375" style="150" customWidth="1"/>
    <col min="6419" max="6419" width="7" style="150" customWidth="1"/>
    <col min="6420" max="6420" width="6.84375" style="150" customWidth="1"/>
    <col min="6421" max="6421" width="5.69140625" style="150" customWidth="1"/>
    <col min="6422" max="6652" width="11.4609375" style="150"/>
    <col min="6653" max="6653" width="5.69140625" style="150" customWidth="1"/>
    <col min="6654" max="6654" width="6.84375" style="150" customWidth="1"/>
    <col min="6655" max="6655" width="28.4609375" style="150" customWidth="1"/>
    <col min="6656" max="6656" width="16.84375" style="150" customWidth="1"/>
    <col min="6657" max="6657" width="5" style="150" customWidth="1"/>
    <col min="6658" max="6658" width="26" style="150" customWidth="1"/>
    <col min="6659" max="6659" width="8" style="150" customWidth="1"/>
    <col min="6660" max="6661" width="7" style="150" customWidth="1"/>
    <col min="6662" max="6662" width="7.3046875" style="150" customWidth="1"/>
    <col min="6663" max="6663" width="7" style="150" customWidth="1"/>
    <col min="6664" max="6664" width="7.4609375" style="150" customWidth="1"/>
    <col min="6665" max="6665" width="8" style="150" customWidth="1"/>
    <col min="6666" max="6672" width="7.4609375" style="150" customWidth="1"/>
    <col min="6673" max="6673" width="8" style="150" customWidth="1"/>
    <col min="6674" max="6674" width="8.4609375" style="150" customWidth="1"/>
    <col min="6675" max="6675" width="7" style="150" customWidth="1"/>
    <col min="6676" max="6676" width="6.84375" style="150" customWidth="1"/>
    <col min="6677" max="6677" width="5.69140625" style="150" customWidth="1"/>
    <col min="6678" max="6908" width="11.4609375" style="150"/>
    <col min="6909" max="6909" width="5.69140625" style="150" customWidth="1"/>
    <col min="6910" max="6910" width="6.84375" style="150" customWidth="1"/>
    <col min="6911" max="6911" width="28.4609375" style="150" customWidth="1"/>
    <col min="6912" max="6912" width="16.84375" style="150" customWidth="1"/>
    <col min="6913" max="6913" width="5" style="150" customWidth="1"/>
    <col min="6914" max="6914" width="26" style="150" customWidth="1"/>
    <col min="6915" max="6915" width="8" style="150" customWidth="1"/>
    <col min="6916" max="6917" width="7" style="150" customWidth="1"/>
    <col min="6918" max="6918" width="7.3046875" style="150" customWidth="1"/>
    <col min="6919" max="6919" width="7" style="150" customWidth="1"/>
    <col min="6920" max="6920" width="7.4609375" style="150" customWidth="1"/>
    <col min="6921" max="6921" width="8" style="150" customWidth="1"/>
    <col min="6922" max="6928" width="7.4609375" style="150" customWidth="1"/>
    <col min="6929" max="6929" width="8" style="150" customWidth="1"/>
    <col min="6930" max="6930" width="8.4609375" style="150" customWidth="1"/>
    <col min="6931" max="6931" width="7" style="150" customWidth="1"/>
    <col min="6932" max="6932" width="6.84375" style="150" customWidth="1"/>
    <col min="6933" max="6933" width="5.69140625" style="150" customWidth="1"/>
    <col min="6934" max="7164" width="11.4609375" style="150"/>
    <col min="7165" max="7165" width="5.69140625" style="150" customWidth="1"/>
    <col min="7166" max="7166" width="6.84375" style="150" customWidth="1"/>
    <col min="7167" max="7167" width="28.4609375" style="150" customWidth="1"/>
    <col min="7168" max="7168" width="16.84375" style="150" customWidth="1"/>
    <col min="7169" max="7169" width="5" style="150" customWidth="1"/>
    <col min="7170" max="7170" width="26" style="150" customWidth="1"/>
    <col min="7171" max="7171" width="8" style="150" customWidth="1"/>
    <col min="7172" max="7173" width="7" style="150" customWidth="1"/>
    <col min="7174" max="7174" width="7.3046875" style="150" customWidth="1"/>
    <col min="7175" max="7175" width="7" style="150" customWidth="1"/>
    <col min="7176" max="7176" width="7.4609375" style="150" customWidth="1"/>
    <col min="7177" max="7177" width="8" style="150" customWidth="1"/>
    <col min="7178" max="7184" width="7.4609375" style="150" customWidth="1"/>
    <col min="7185" max="7185" width="8" style="150" customWidth="1"/>
    <col min="7186" max="7186" width="8.4609375" style="150" customWidth="1"/>
    <col min="7187" max="7187" width="7" style="150" customWidth="1"/>
    <col min="7188" max="7188" width="6.84375" style="150" customWidth="1"/>
    <col min="7189" max="7189" width="5.69140625" style="150" customWidth="1"/>
    <col min="7190" max="7420" width="11.4609375" style="150"/>
    <col min="7421" max="7421" width="5.69140625" style="150" customWidth="1"/>
    <col min="7422" max="7422" width="6.84375" style="150" customWidth="1"/>
    <col min="7423" max="7423" width="28.4609375" style="150" customWidth="1"/>
    <col min="7424" max="7424" width="16.84375" style="150" customWidth="1"/>
    <col min="7425" max="7425" width="5" style="150" customWidth="1"/>
    <col min="7426" max="7426" width="26" style="150" customWidth="1"/>
    <col min="7427" max="7427" width="8" style="150" customWidth="1"/>
    <col min="7428" max="7429" width="7" style="150" customWidth="1"/>
    <col min="7430" max="7430" width="7.3046875" style="150" customWidth="1"/>
    <col min="7431" max="7431" width="7" style="150" customWidth="1"/>
    <col min="7432" max="7432" width="7.4609375" style="150" customWidth="1"/>
    <col min="7433" max="7433" width="8" style="150" customWidth="1"/>
    <col min="7434" max="7440" width="7.4609375" style="150" customWidth="1"/>
    <col min="7441" max="7441" width="8" style="150" customWidth="1"/>
    <col min="7442" max="7442" width="8.4609375" style="150" customWidth="1"/>
    <col min="7443" max="7443" width="7" style="150" customWidth="1"/>
    <col min="7444" max="7444" width="6.84375" style="150" customWidth="1"/>
    <col min="7445" max="7445" width="5.69140625" style="150" customWidth="1"/>
    <col min="7446" max="7676" width="11.4609375" style="150"/>
    <col min="7677" max="7677" width="5.69140625" style="150" customWidth="1"/>
    <col min="7678" max="7678" width="6.84375" style="150" customWidth="1"/>
    <col min="7679" max="7679" width="28.4609375" style="150" customWidth="1"/>
    <col min="7680" max="7680" width="16.84375" style="150" customWidth="1"/>
    <col min="7681" max="7681" width="5" style="150" customWidth="1"/>
    <col min="7682" max="7682" width="26" style="150" customWidth="1"/>
    <col min="7683" max="7683" width="8" style="150" customWidth="1"/>
    <col min="7684" max="7685" width="7" style="150" customWidth="1"/>
    <col min="7686" max="7686" width="7.3046875" style="150" customWidth="1"/>
    <col min="7687" max="7687" width="7" style="150" customWidth="1"/>
    <col min="7688" max="7688" width="7.4609375" style="150" customWidth="1"/>
    <col min="7689" max="7689" width="8" style="150" customWidth="1"/>
    <col min="7690" max="7696" width="7.4609375" style="150" customWidth="1"/>
    <col min="7697" max="7697" width="8" style="150" customWidth="1"/>
    <col min="7698" max="7698" width="8.4609375" style="150" customWidth="1"/>
    <col min="7699" max="7699" width="7" style="150" customWidth="1"/>
    <col min="7700" max="7700" width="6.84375" style="150" customWidth="1"/>
    <col min="7701" max="7701" width="5.69140625" style="150" customWidth="1"/>
    <col min="7702" max="7932" width="11.4609375" style="150"/>
    <col min="7933" max="7933" width="5.69140625" style="150" customWidth="1"/>
    <col min="7934" max="7934" width="6.84375" style="150" customWidth="1"/>
    <col min="7935" max="7935" width="28.4609375" style="150" customWidth="1"/>
    <col min="7936" max="7936" width="16.84375" style="150" customWidth="1"/>
    <col min="7937" max="7937" width="5" style="150" customWidth="1"/>
    <col min="7938" max="7938" width="26" style="150" customWidth="1"/>
    <col min="7939" max="7939" width="8" style="150" customWidth="1"/>
    <col min="7940" max="7941" width="7" style="150" customWidth="1"/>
    <col min="7942" max="7942" width="7.3046875" style="150" customWidth="1"/>
    <col min="7943" max="7943" width="7" style="150" customWidth="1"/>
    <col min="7944" max="7944" width="7.4609375" style="150" customWidth="1"/>
    <col min="7945" max="7945" width="8" style="150" customWidth="1"/>
    <col min="7946" max="7952" width="7.4609375" style="150" customWidth="1"/>
    <col min="7953" max="7953" width="8" style="150" customWidth="1"/>
    <col min="7954" max="7954" width="8.4609375" style="150" customWidth="1"/>
    <col min="7955" max="7955" width="7" style="150" customWidth="1"/>
    <col min="7956" max="7956" width="6.84375" style="150" customWidth="1"/>
    <col min="7957" max="7957" width="5.69140625" style="150" customWidth="1"/>
    <col min="7958" max="8188" width="11.4609375" style="150"/>
    <col min="8189" max="8189" width="5.69140625" style="150" customWidth="1"/>
    <col min="8190" max="8190" width="6.84375" style="150" customWidth="1"/>
    <col min="8191" max="8191" width="28.4609375" style="150" customWidth="1"/>
    <col min="8192" max="8192" width="16.84375" style="150" customWidth="1"/>
    <col min="8193" max="8193" width="5" style="150" customWidth="1"/>
    <col min="8194" max="8194" width="26" style="150" customWidth="1"/>
    <col min="8195" max="8195" width="8" style="150" customWidth="1"/>
    <col min="8196" max="8197" width="7" style="150" customWidth="1"/>
    <col min="8198" max="8198" width="7.3046875" style="150" customWidth="1"/>
    <col min="8199" max="8199" width="7" style="150" customWidth="1"/>
    <col min="8200" max="8200" width="7.4609375" style="150" customWidth="1"/>
    <col min="8201" max="8201" width="8" style="150" customWidth="1"/>
    <col min="8202" max="8208" width="7.4609375" style="150" customWidth="1"/>
    <col min="8209" max="8209" width="8" style="150" customWidth="1"/>
    <col min="8210" max="8210" width="8.4609375" style="150" customWidth="1"/>
    <col min="8211" max="8211" width="7" style="150" customWidth="1"/>
    <col min="8212" max="8212" width="6.84375" style="150" customWidth="1"/>
    <col min="8213" max="8213" width="5.69140625" style="150" customWidth="1"/>
    <col min="8214" max="8444" width="11.4609375" style="150"/>
    <col min="8445" max="8445" width="5.69140625" style="150" customWidth="1"/>
    <col min="8446" max="8446" width="6.84375" style="150" customWidth="1"/>
    <col min="8447" max="8447" width="28.4609375" style="150" customWidth="1"/>
    <col min="8448" max="8448" width="16.84375" style="150" customWidth="1"/>
    <col min="8449" max="8449" width="5" style="150" customWidth="1"/>
    <col min="8450" max="8450" width="26" style="150" customWidth="1"/>
    <col min="8451" max="8451" width="8" style="150" customWidth="1"/>
    <col min="8452" max="8453" width="7" style="150" customWidth="1"/>
    <col min="8454" max="8454" width="7.3046875" style="150" customWidth="1"/>
    <col min="8455" max="8455" width="7" style="150" customWidth="1"/>
    <col min="8456" max="8456" width="7.4609375" style="150" customWidth="1"/>
    <col min="8457" max="8457" width="8" style="150" customWidth="1"/>
    <col min="8458" max="8464" width="7.4609375" style="150" customWidth="1"/>
    <col min="8465" max="8465" width="8" style="150" customWidth="1"/>
    <col min="8466" max="8466" width="8.4609375" style="150" customWidth="1"/>
    <col min="8467" max="8467" width="7" style="150" customWidth="1"/>
    <col min="8468" max="8468" width="6.84375" style="150" customWidth="1"/>
    <col min="8469" max="8469" width="5.69140625" style="150" customWidth="1"/>
    <col min="8470" max="8700" width="11.4609375" style="150"/>
    <col min="8701" max="8701" width="5.69140625" style="150" customWidth="1"/>
    <col min="8702" max="8702" width="6.84375" style="150" customWidth="1"/>
    <col min="8703" max="8703" width="28.4609375" style="150" customWidth="1"/>
    <col min="8704" max="8704" width="16.84375" style="150" customWidth="1"/>
    <col min="8705" max="8705" width="5" style="150" customWidth="1"/>
    <col min="8706" max="8706" width="26" style="150" customWidth="1"/>
    <col min="8707" max="8707" width="8" style="150" customWidth="1"/>
    <col min="8708" max="8709" width="7" style="150" customWidth="1"/>
    <col min="8710" max="8710" width="7.3046875" style="150" customWidth="1"/>
    <col min="8711" max="8711" width="7" style="150" customWidth="1"/>
    <col min="8712" max="8712" width="7.4609375" style="150" customWidth="1"/>
    <col min="8713" max="8713" width="8" style="150" customWidth="1"/>
    <col min="8714" max="8720" width="7.4609375" style="150" customWidth="1"/>
    <col min="8721" max="8721" width="8" style="150" customWidth="1"/>
    <col min="8722" max="8722" width="8.4609375" style="150" customWidth="1"/>
    <col min="8723" max="8723" width="7" style="150" customWidth="1"/>
    <col min="8724" max="8724" width="6.84375" style="150" customWidth="1"/>
    <col min="8725" max="8725" width="5.69140625" style="150" customWidth="1"/>
    <col min="8726" max="8956" width="11.4609375" style="150"/>
    <col min="8957" max="8957" width="5.69140625" style="150" customWidth="1"/>
    <col min="8958" max="8958" width="6.84375" style="150" customWidth="1"/>
    <col min="8959" max="8959" width="28.4609375" style="150" customWidth="1"/>
    <col min="8960" max="8960" width="16.84375" style="150" customWidth="1"/>
    <col min="8961" max="8961" width="5" style="150" customWidth="1"/>
    <col min="8962" max="8962" width="26" style="150" customWidth="1"/>
    <col min="8963" max="8963" width="8" style="150" customWidth="1"/>
    <col min="8964" max="8965" width="7" style="150" customWidth="1"/>
    <col min="8966" max="8966" width="7.3046875" style="150" customWidth="1"/>
    <col min="8967" max="8967" width="7" style="150" customWidth="1"/>
    <col min="8968" max="8968" width="7.4609375" style="150" customWidth="1"/>
    <col min="8969" max="8969" width="8" style="150" customWidth="1"/>
    <col min="8970" max="8976" width="7.4609375" style="150" customWidth="1"/>
    <col min="8977" max="8977" width="8" style="150" customWidth="1"/>
    <col min="8978" max="8978" width="8.4609375" style="150" customWidth="1"/>
    <col min="8979" max="8979" width="7" style="150" customWidth="1"/>
    <col min="8980" max="8980" width="6.84375" style="150" customWidth="1"/>
    <col min="8981" max="8981" width="5.69140625" style="150" customWidth="1"/>
    <col min="8982" max="9212" width="11.4609375" style="150"/>
    <col min="9213" max="9213" width="5.69140625" style="150" customWidth="1"/>
    <col min="9214" max="9214" width="6.84375" style="150" customWidth="1"/>
    <col min="9215" max="9215" width="28.4609375" style="150" customWidth="1"/>
    <col min="9216" max="9216" width="16.84375" style="150" customWidth="1"/>
    <col min="9217" max="9217" width="5" style="150" customWidth="1"/>
    <col min="9218" max="9218" width="26" style="150" customWidth="1"/>
    <col min="9219" max="9219" width="8" style="150" customWidth="1"/>
    <col min="9220" max="9221" width="7" style="150" customWidth="1"/>
    <col min="9222" max="9222" width="7.3046875" style="150" customWidth="1"/>
    <col min="9223" max="9223" width="7" style="150" customWidth="1"/>
    <col min="9224" max="9224" width="7.4609375" style="150" customWidth="1"/>
    <col min="9225" max="9225" width="8" style="150" customWidth="1"/>
    <col min="9226" max="9232" width="7.4609375" style="150" customWidth="1"/>
    <col min="9233" max="9233" width="8" style="150" customWidth="1"/>
    <col min="9234" max="9234" width="8.4609375" style="150" customWidth="1"/>
    <col min="9235" max="9235" width="7" style="150" customWidth="1"/>
    <col min="9236" max="9236" width="6.84375" style="150" customWidth="1"/>
    <col min="9237" max="9237" width="5.69140625" style="150" customWidth="1"/>
    <col min="9238" max="9468" width="11.4609375" style="150"/>
    <col min="9469" max="9469" width="5.69140625" style="150" customWidth="1"/>
    <col min="9470" max="9470" width="6.84375" style="150" customWidth="1"/>
    <col min="9471" max="9471" width="28.4609375" style="150" customWidth="1"/>
    <col min="9472" max="9472" width="16.84375" style="150" customWidth="1"/>
    <col min="9473" max="9473" width="5" style="150" customWidth="1"/>
    <col min="9474" max="9474" width="26" style="150" customWidth="1"/>
    <col min="9475" max="9475" width="8" style="150" customWidth="1"/>
    <col min="9476" max="9477" width="7" style="150" customWidth="1"/>
    <col min="9478" max="9478" width="7.3046875" style="150" customWidth="1"/>
    <col min="9479" max="9479" width="7" style="150" customWidth="1"/>
    <col min="9480" max="9480" width="7.4609375" style="150" customWidth="1"/>
    <col min="9481" max="9481" width="8" style="150" customWidth="1"/>
    <col min="9482" max="9488" width="7.4609375" style="150" customWidth="1"/>
    <col min="9489" max="9489" width="8" style="150" customWidth="1"/>
    <col min="9490" max="9490" width="8.4609375" style="150" customWidth="1"/>
    <col min="9491" max="9491" width="7" style="150" customWidth="1"/>
    <col min="9492" max="9492" width="6.84375" style="150" customWidth="1"/>
    <col min="9493" max="9493" width="5.69140625" style="150" customWidth="1"/>
    <col min="9494" max="9724" width="11.4609375" style="150"/>
    <col min="9725" max="9725" width="5.69140625" style="150" customWidth="1"/>
    <col min="9726" max="9726" width="6.84375" style="150" customWidth="1"/>
    <col min="9727" max="9727" width="28.4609375" style="150" customWidth="1"/>
    <col min="9728" max="9728" width="16.84375" style="150" customWidth="1"/>
    <col min="9729" max="9729" width="5" style="150" customWidth="1"/>
    <col min="9730" max="9730" width="26" style="150" customWidth="1"/>
    <col min="9731" max="9731" width="8" style="150" customWidth="1"/>
    <col min="9732" max="9733" width="7" style="150" customWidth="1"/>
    <col min="9734" max="9734" width="7.3046875" style="150" customWidth="1"/>
    <col min="9735" max="9735" width="7" style="150" customWidth="1"/>
    <col min="9736" max="9736" width="7.4609375" style="150" customWidth="1"/>
    <col min="9737" max="9737" width="8" style="150" customWidth="1"/>
    <col min="9738" max="9744" width="7.4609375" style="150" customWidth="1"/>
    <col min="9745" max="9745" width="8" style="150" customWidth="1"/>
    <col min="9746" max="9746" width="8.4609375" style="150" customWidth="1"/>
    <col min="9747" max="9747" width="7" style="150" customWidth="1"/>
    <col min="9748" max="9748" width="6.84375" style="150" customWidth="1"/>
    <col min="9749" max="9749" width="5.69140625" style="150" customWidth="1"/>
    <col min="9750" max="9980" width="11.4609375" style="150"/>
    <col min="9981" max="9981" width="5.69140625" style="150" customWidth="1"/>
    <col min="9982" max="9982" width="6.84375" style="150" customWidth="1"/>
    <col min="9983" max="9983" width="28.4609375" style="150" customWidth="1"/>
    <col min="9984" max="9984" width="16.84375" style="150" customWidth="1"/>
    <col min="9985" max="9985" width="5" style="150" customWidth="1"/>
    <col min="9986" max="9986" width="26" style="150" customWidth="1"/>
    <col min="9987" max="9987" width="8" style="150" customWidth="1"/>
    <col min="9988" max="9989" width="7" style="150" customWidth="1"/>
    <col min="9990" max="9990" width="7.3046875" style="150" customWidth="1"/>
    <col min="9991" max="9991" width="7" style="150" customWidth="1"/>
    <col min="9992" max="9992" width="7.4609375" style="150" customWidth="1"/>
    <col min="9993" max="9993" width="8" style="150" customWidth="1"/>
    <col min="9994" max="10000" width="7.4609375" style="150" customWidth="1"/>
    <col min="10001" max="10001" width="8" style="150" customWidth="1"/>
    <col min="10002" max="10002" width="8.4609375" style="150" customWidth="1"/>
    <col min="10003" max="10003" width="7" style="150" customWidth="1"/>
    <col min="10004" max="10004" width="6.84375" style="150" customWidth="1"/>
    <col min="10005" max="10005" width="5.69140625" style="150" customWidth="1"/>
    <col min="10006" max="10236" width="11.4609375" style="150"/>
    <col min="10237" max="10237" width="5.69140625" style="150" customWidth="1"/>
    <col min="10238" max="10238" width="6.84375" style="150" customWidth="1"/>
    <col min="10239" max="10239" width="28.4609375" style="150" customWidth="1"/>
    <col min="10240" max="10240" width="16.84375" style="150" customWidth="1"/>
    <col min="10241" max="10241" width="5" style="150" customWidth="1"/>
    <col min="10242" max="10242" width="26" style="150" customWidth="1"/>
    <col min="10243" max="10243" width="8" style="150" customWidth="1"/>
    <col min="10244" max="10245" width="7" style="150" customWidth="1"/>
    <col min="10246" max="10246" width="7.3046875" style="150" customWidth="1"/>
    <col min="10247" max="10247" width="7" style="150" customWidth="1"/>
    <col min="10248" max="10248" width="7.4609375" style="150" customWidth="1"/>
    <col min="10249" max="10249" width="8" style="150" customWidth="1"/>
    <col min="10250" max="10256" width="7.4609375" style="150" customWidth="1"/>
    <col min="10257" max="10257" width="8" style="150" customWidth="1"/>
    <col min="10258" max="10258" width="8.4609375" style="150" customWidth="1"/>
    <col min="10259" max="10259" width="7" style="150" customWidth="1"/>
    <col min="10260" max="10260" width="6.84375" style="150" customWidth="1"/>
    <col min="10261" max="10261" width="5.69140625" style="150" customWidth="1"/>
    <col min="10262" max="10492" width="11.4609375" style="150"/>
    <col min="10493" max="10493" width="5.69140625" style="150" customWidth="1"/>
    <col min="10494" max="10494" width="6.84375" style="150" customWidth="1"/>
    <col min="10495" max="10495" width="28.4609375" style="150" customWidth="1"/>
    <col min="10496" max="10496" width="16.84375" style="150" customWidth="1"/>
    <col min="10497" max="10497" width="5" style="150" customWidth="1"/>
    <col min="10498" max="10498" width="26" style="150" customWidth="1"/>
    <col min="10499" max="10499" width="8" style="150" customWidth="1"/>
    <col min="10500" max="10501" width="7" style="150" customWidth="1"/>
    <col min="10502" max="10502" width="7.3046875" style="150" customWidth="1"/>
    <col min="10503" max="10503" width="7" style="150" customWidth="1"/>
    <col min="10504" max="10504" width="7.4609375" style="150" customWidth="1"/>
    <col min="10505" max="10505" width="8" style="150" customWidth="1"/>
    <col min="10506" max="10512" width="7.4609375" style="150" customWidth="1"/>
    <col min="10513" max="10513" width="8" style="150" customWidth="1"/>
    <col min="10514" max="10514" width="8.4609375" style="150" customWidth="1"/>
    <col min="10515" max="10515" width="7" style="150" customWidth="1"/>
    <col min="10516" max="10516" width="6.84375" style="150" customWidth="1"/>
    <col min="10517" max="10517" width="5.69140625" style="150" customWidth="1"/>
    <col min="10518" max="10748" width="11.4609375" style="150"/>
    <col min="10749" max="10749" width="5.69140625" style="150" customWidth="1"/>
    <col min="10750" max="10750" width="6.84375" style="150" customWidth="1"/>
    <col min="10751" max="10751" width="28.4609375" style="150" customWidth="1"/>
    <col min="10752" max="10752" width="16.84375" style="150" customWidth="1"/>
    <col min="10753" max="10753" width="5" style="150" customWidth="1"/>
    <col min="10754" max="10754" width="26" style="150" customWidth="1"/>
    <col min="10755" max="10755" width="8" style="150" customWidth="1"/>
    <col min="10756" max="10757" width="7" style="150" customWidth="1"/>
    <col min="10758" max="10758" width="7.3046875" style="150" customWidth="1"/>
    <col min="10759" max="10759" width="7" style="150" customWidth="1"/>
    <col min="10760" max="10760" width="7.4609375" style="150" customWidth="1"/>
    <col min="10761" max="10761" width="8" style="150" customWidth="1"/>
    <col min="10762" max="10768" width="7.4609375" style="150" customWidth="1"/>
    <col min="10769" max="10769" width="8" style="150" customWidth="1"/>
    <col min="10770" max="10770" width="8.4609375" style="150" customWidth="1"/>
    <col min="10771" max="10771" width="7" style="150" customWidth="1"/>
    <col min="10772" max="10772" width="6.84375" style="150" customWidth="1"/>
    <col min="10773" max="10773" width="5.69140625" style="150" customWidth="1"/>
    <col min="10774" max="11004" width="11.4609375" style="150"/>
    <col min="11005" max="11005" width="5.69140625" style="150" customWidth="1"/>
    <col min="11006" max="11006" width="6.84375" style="150" customWidth="1"/>
    <col min="11007" max="11007" width="28.4609375" style="150" customWidth="1"/>
    <col min="11008" max="11008" width="16.84375" style="150" customWidth="1"/>
    <col min="11009" max="11009" width="5" style="150" customWidth="1"/>
    <col min="11010" max="11010" width="26" style="150" customWidth="1"/>
    <col min="11011" max="11011" width="8" style="150" customWidth="1"/>
    <col min="11012" max="11013" width="7" style="150" customWidth="1"/>
    <col min="11014" max="11014" width="7.3046875" style="150" customWidth="1"/>
    <col min="11015" max="11015" width="7" style="150" customWidth="1"/>
    <col min="11016" max="11016" width="7.4609375" style="150" customWidth="1"/>
    <col min="11017" max="11017" width="8" style="150" customWidth="1"/>
    <col min="11018" max="11024" width="7.4609375" style="150" customWidth="1"/>
    <col min="11025" max="11025" width="8" style="150" customWidth="1"/>
    <col min="11026" max="11026" width="8.4609375" style="150" customWidth="1"/>
    <col min="11027" max="11027" width="7" style="150" customWidth="1"/>
    <col min="11028" max="11028" width="6.84375" style="150" customWidth="1"/>
    <col min="11029" max="11029" width="5.69140625" style="150" customWidth="1"/>
    <col min="11030" max="11260" width="11.4609375" style="150"/>
    <col min="11261" max="11261" width="5.69140625" style="150" customWidth="1"/>
    <col min="11262" max="11262" width="6.84375" style="150" customWidth="1"/>
    <col min="11263" max="11263" width="28.4609375" style="150" customWidth="1"/>
    <col min="11264" max="11264" width="16.84375" style="150" customWidth="1"/>
    <col min="11265" max="11265" width="5" style="150" customWidth="1"/>
    <col min="11266" max="11266" width="26" style="150" customWidth="1"/>
    <col min="11267" max="11267" width="8" style="150" customWidth="1"/>
    <col min="11268" max="11269" width="7" style="150" customWidth="1"/>
    <col min="11270" max="11270" width="7.3046875" style="150" customWidth="1"/>
    <col min="11271" max="11271" width="7" style="150" customWidth="1"/>
    <col min="11272" max="11272" width="7.4609375" style="150" customWidth="1"/>
    <col min="11273" max="11273" width="8" style="150" customWidth="1"/>
    <col min="11274" max="11280" width="7.4609375" style="150" customWidth="1"/>
    <col min="11281" max="11281" width="8" style="150" customWidth="1"/>
    <col min="11282" max="11282" width="8.4609375" style="150" customWidth="1"/>
    <col min="11283" max="11283" width="7" style="150" customWidth="1"/>
    <col min="11284" max="11284" width="6.84375" style="150" customWidth="1"/>
    <col min="11285" max="11285" width="5.69140625" style="150" customWidth="1"/>
    <col min="11286" max="11516" width="11.4609375" style="150"/>
    <col min="11517" max="11517" width="5.69140625" style="150" customWidth="1"/>
    <col min="11518" max="11518" width="6.84375" style="150" customWidth="1"/>
    <col min="11519" max="11519" width="28.4609375" style="150" customWidth="1"/>
    <col min="11520" max="11520" width="16.84375" style="150" customWidth="1"/>
    <col min="11521" max="11521" width="5" style="150" customWidth="1"/>
    <col min="11522" max="11522" width="26" style="150" customWidth="1"/>
    <col min="11523" max="11523" width="8" style="150" customWidth="1"/>
    <col min="11524" max="11525" width="7" style="150" customWidth="1"/>
    <col min="11526" max="11526" width="7.3046875" style="150" customWidth="1"/>
    <col min="11527" max="11527" width="7" style="150" customWidth="1"/>
    <col min="11528" max="11528" width="7.4609375" style="150" customWidth="1"/>
    <col min="11529" max="11529" width="8" style="150" customWidth="1"/>
    <col min="11530" max="11536" width="7.4609375" style="150" customWidth="1"/>
    <col min="11537" max="11537" width="8" style="150" customWidth="1"/>
    <col min="11538" max="11538" width="8.4609375" style="150" customWidth="1"/>
    <col min="11539" max="11539" width="7" style="150" customWidth="1"/>
    <col min="11540" max="11540" width="6.84375" style="150" customWidth="1"/>
    <col min="11541" max="11541" width="5.69140625" style="150" customWidth="1"/>
    <col min="11542" max="11772" width="11.4609375" style="150"/>
    <col min="11773" max="11773" width="5.69140625" style="150" customWidth="1"/>
    <col min="11774" max="11774" width="6.84375" style="150" customWidth="1"/>
    <col min="11775" max="11775" width="28.4609375" style="150" customWidth="1"/>
    <col min="11776" max="11776" width="16.84375" style="150" customWidth="1"/>
    <col min="11777" max="11777" width="5" style="150" customWidth="1"/>
    <col min="11778" max="11778" width="26" style="150" customWidth="1"/>
    <col min="11779" max="11779" width="8" style="150" customWidth="1"/>
    <col min="11780" max="11781" width="7" style="150" customWidth="1"/>
    <col min="11782" max="11782" width="7.3046875" style="150" customWidth="1"/>
    <col min="11783" max="11783" width="7" style="150" customWidth="1"/>
    <col min="11784" max="11784" width="7.4609375" style="150" customWidth="1"/>
    <col min="11785" max="11785" width="8" style="150" customWidth="1"/>
    <col min="11786" max="11792" width="7.4609375" style="150" customWidth="1"/>
    <col min="11793" max="11793" width="8" style="150" customWidth="1"/>
    <col min="11794" max="11794" width="8.4609375" style="150" customWidth="1"/>
    <col min="11795" max="11795" width="7" style="150" customWidth="1"/>
    <col min="11796" max="11796" width="6.84375" style="150" customWidth="1"/>
    <col min="11797" max="11797" width="5.69140625" style="150" customWidth="1"/>
    <col min="11798" max="12028" width="11.4609375" style="150"/>
    <col min="12029" max="12029" width="5.69140625" style="150" customWidth="1"/>
    <col min="12030" max="12030" width="6.84375" style="150" customWidth="1"/>
    <col min="12031" max="12031" width="28.4609375" style="150" customWidth="1"/>
    <col min="12032" max="12032" width="16.84375" style="150" customWidth="1"/>
    <col min="12033" max="12033" width="5" style="150" customWidth="1"/>
    <col min="12034" max="12034" width="26" style="150" customWidth="1"/>
    <col min="12035" max="12035" width="8" style="150" customWidth="1"/>
    <col min="12036" max="12037" width="7" style="150" customWidth="1"/>
    <col min="12038" max="12038" width="7.3046875" style="150" customWidth="1"/>
    <col min="12039" max="12039" width="7" style="150" customWidth="1"/>
    <col min="12040" max="12040" width="7.4609375" style="150" customWidth="1"/>
    <col min="12041" max="12041" width="8" style="150" customWidth="1"/>
    <col min="12042" max="12048" width="7.4609375" style="150" customWidth="1"/>
    <col min="12049" max="12049" width="8" style="150" customWidth="1"/>
    <col min="12050" max="12050" width="8.4609375" style="150" customWidth="1"/>
    <col min="12051" max="12051" width="7" style="150" customWidth="1"/>
    <col min="12052" max="12052" width="6.84375" style="150" customWidth="1"/>
    <col min="12053" max="12053" width="5.69140625" style="150" customWidth="1"/>
    <col min="12054" max="12284" width="11.4609375" style="150"/>
    <col min="12285" max="12285" width="5.69140625" style="150" customWidth="1"/>
    <col min="12286" max="12286" width="6.84375" style="150" customWidth="1"/>
    <col min="12287" max="12287" width="28.4609375" style="150" customWidth="1"/>
    <col min="12288" max="12288" width="16.84375" style="150" customWidth="1"/>
    <col min="12289" max="12289" width="5" style="150" customWidth="1"/>
    <col min="12290" max="12290" width="26" style="150" customWidth="1"/>
    <col min="12291" max="12291" width="8" style="150" customWidth="1"/>
    <col min="12292" max="12293" width="7" style="150" customWidth="1"/>
    <col min="12294" max="12294" width="7.3046875" style="150" customWidth="1"/>
    <col min="12295" max="12295" width="7" style="150" customWidth="1"/>
    <col min="12296" max="12296" width="7.4609375" style="150" customWidth="1"/>
    <col min="12297" max="12297" width="8" style="150" customWidth="1"/>
    <col min="12298" max="12304" width="7.4609375" style="150" customWidth="1"/>
    <col min="12305" max="12305" width="8" style="150" customWidth="1"/>
    <col min="12306" max="12306" width="8.4609375" style="150" customWidth="1"/>
    <col min="12307" max="12307" width="7" style="150" customWidth="1"/>
    <col min="12308" max="12308" width="6.84375" style="150" customWidth="1"/>
    <col min="12309" max="12309" width="5.69140625" style="150" customWidth="1"/>
    <col min="12310" max="12540" width="11.4609375" style="150"/>
    <col min="12541" max="12541" width="5.69140625" style="150" customWidth="1"/>
    <col min="12542" max="12542" width="6.84375" style="150" customWidth="1"/>
    <col min="12543" max="12543" width="28.4609375" style="150" customWidth="1"/>
    <col min="12544" max="12544" width="16.84375" style="150" customWidth="1"/>
    <col min="12545" max="12545" width="5" style="150" customWidth="1"/>
    <col min="12546" max="12546" width="26" style="150" customWidth="1"/>
    <col min="12547" max="12547" width="8" style="150" customWidth="1"/>
    <col min="12548" max="12549" width="7" style="150" customWidth="1"/>
    <col min="12550" max="12550" width="7.3046875" style="150" customWidth="1"/>
    <col min="12551" max="12551" width="7" style="150" customWidth="1"/>
    <col min="12552" max="12552" width="7.4609375" style="150" customWidth="1"/>
    <col min="12553" max="12553" width="8" style="150" customWidth="1"/>
    <col min="12554" max="12560" width="7.4609375" style="150" customWidth="1"/>
    <col min="12561" max="12561" width="8" style="150" customWidth="1"/>
    <col min="12562" max="12562" width="8.4609375" style="150" customWidth="1"/>
    <col min="12563" max="12563" width="7" style="150" customWidth="1"/>
    <col min="12564" max="12564" width="6.84375" style="150" customWidth="1"/>
    <col min="12565" max="12565" width="5.69140625" style="150" customWidth="1"/>
    <col min="12566" max="12796" width="11.4609375" style="150"/>
    <col min="12797" max="12797" width="5.69140625" style="150" customWidth="1"/>
    <col min="12798" max="12798" width="6.84375" style="150" customWidth="1"/>
    <col min="12799" max="12799" width="28.4609375" style="150" customWidth="1"/>
    <col min="12800" max="12800" width="16.84375" style="150" customWidth="1"/>
    <col min="12801" max="12801" width="5" style="150" customWidth="1"/>
    <col min="12802" max="12802" width="26" style="150" customWidth="1"/>
    <col min="12803" max="12803" width="8" style="150" customWidth="1"/>
    <col min="12804" max="12805" width="7" style="150" customWidth="1"/>
    <col min="12806" max="12806" width="7.3046875" style="150" customWidth="1"/>
    <col min="12807" max="12807" width="7" style="150" customWidth="1"/>
    <col min="12808" max="12808" width="7.4609375" style="150" customWidth="1"/>
    <col min="12809" max="12809" width="8" style="150" customWidth="1"/>
    <col min="12810" max="12816" width="7.4609375" style="150" customWidth="1"/>
    <col min="12817" max="12817" width="8" style="150" customWidth="1"/>
    <col min="12818" max="12818" width="8.4609375" style="150" customWidth="1"/>
    <col min="12819" max="12819" width="7" style="150" customWidth="1"/>
    <col min="12820" max="12820" width="6.84375" style="150" customWidth="1"/>
    <col min="12821" max="12821" width="5.69140625" style="150" customWidth="1"/>
    <col min="12822" max="13052" width="11.4609375" style="150"/>
    <col min="13053" max="13053" width="5.69140625" style="150" customWidth="1"/>
    <col min="13054" max="13054" width="6.84375" style="150" customWidth="1"/>
    <col min="13055" max="13055" width="28.4609375" style="150" customWidth="1"/>
    <col min="13056" max="13056" width="16.84375" style="150" customWidth="1"/>
    <col min="13057" max="13057" width="5" style="150" customWidth="1"/>
    <col min="13058" max="13058" width="26" style="150" customWidth="1"/>
    <col min="13059" max="13059" width="8" style="150" customWidth="1"/>
    <col min="13060" max="13061" width="7" style="150" customWidth="1"/>
    <col min="13062" max="13062" width="7.3046875" style="150" customWidth="1"/>
    <col min="13063" max="13063" width="7" style="150" customWidth="1"/>
    <col min="13064" max="13064" width="7.4609375" style="150" customWidth="1"/>
    <col min="13065" max="13065" width="8" style="150" customWidth="1"/>
    <col min="13066" max="13072" width="7.4609375" style="150" customWidth="1"/>
    <col min="13073" max="13073" width="8" style="150" customWidth="1"/>
    <col min="13074" max="13074" width="8.4609375" style="150" customWidth="1"/>
    <col min="13075" max="13075" width="7" style="150" customWidth="1"/>
    <col min="13076" max="13076" width="6.84375" style="150" customWidth="1"/>
    <col min="13077" max="13077" width="5.69140625" style="150" customWidth="1"/>
    <col min="13078" max="13308" width="11.4609375" style="150"/>
    <col min="13309" max="13309" width="5.69140625" style="150" customWidth="1"/>
    <col min="13310" max="13310" width="6.84375" style="150" customWidth="1"/>
    <col min="13311" max="13311" width="28.4609375" style="150" customWidth="1"/>
    <col min="13312" max="13312" width="16.84375" style="150" customWidth="1"/>
    <col min="13313" max="13313" width="5" style="150" customWidth="1"/>
    <col min="13314" max="13314" width="26" style="150" customWidth="1"/>
    <col min="13315" max="13315" width="8" style="150" customWidth="1"/>
    <col min="13316" max="13317" width="7" style="150" customWidth="1"/>
    <col min="13318" max="13318" width="7.3046875" style="150" customWidth="1"/>
    <col min="13319" max="13319" width="7" style="150" customWidth="1"/>
    <col min="13320" max="13320" width="7.4609375" style="150" customWidth="1"/>
    <col min="13321" max="13321" width="8" style="150" customWidth="1"/>
    <col min="13322" max="13328" width="7.4609375" style="150" customWidth="1"/>
    <col min="13329" max="13329" width="8" style="150" customWidth="1"/>
    <col min="13330" max="13330" width="8.4609375" style="150" customWidth="1"/>
    <col min="13331" max="13331" width="7" style="150" customWidth="1"/>
    <col min="13332" max="13332" width="6.84375" style="150" customWidth="1"/>
    <col min="13333" max="13333" width="5.69140625" style="150" customWidth="1"/>
    <col min="13334" max="13564" width="11.4609375" style="150"/>
    <col min="13565" max="13565" width="5.69140625" style="150" customWidth="1"/>
    <col min="13566" max="13566" width="6.84375" style="150" customWidth="1"/>
    <col min="13567" max="13567" width="28.4609375" style="150" customWidth="1"/>
    <col min="13568" max="13568" width="16.84375" style="150" customWidth="1"/>
    <col min="13569" max="13569" width="5" style="150" customWidth="1"/>
    <col min="13570" max="13570" width="26" style="150" customWidth="1"/>
    <col min="13571" max="13571" width="8" style="150" customWidth="1"/>
    <col min="13572" max="13573" width="7" style="150" customWidth="1"/>
    <col min="13574" max="13574" width="7.3046875" style="150" customWidth="1"/>
    <col min="13575" max="13575" width="7" style="150" customWidth="1"/>
    <col min="13576" max="13576" width="7.4609375" style="150" customWidth="1"/>
    <col min="13577" max="13577" width="8" style="150" customWidth="1"/>
    <col min="13578" max="13584" width="7.4609375" style="150" customWidth="1"/>
    <col min="13585" max="13585" width="8" style="150" customWidth="1"/>
    <col min="13586" max="13586" width="8.4609375" style="150" customWidth="1"/>
    <col min="13587" max="13587" width="7" style="150" customWidth="1"/>
    <col min="13588" max="13588" width="6.84375" style="150" customWidth="1"/>
    <col min="13589" max="13589" width="5.69140625" style="150" customWidth="1"/>
    <col min="13590" max="13820" width="11.4609375" style="150"/>
    <col min="13821" max="13821" width="5.69140625" style="150" customWidth="1"/>
    <col min="13822" max="13822" width="6.84375" style="150" customWidth="1"/>
    <col min="13823" max="13823" width="28.4609375" style="150" customWidth="1"/>
    <col min="13824" max="13824" width="16.84375" style="150" customWidth="1"/>
    <col min="13825" max="13825" width="5" style="150" customWidth="1"/>
    <col min="13826" max="13826" width="26" style="150" customWidth="1"/>
    <col min="13827" max="13827" width="8" style="150" customWidth="1"/>
    <col min="13828" max="13829" width="7" style="150" customWidth="1"/>
    <col min="13830" max="13830" width="7.3046875" style="150" customWidth="1"/>
    <col min="13831" max="13831" width="7" style="150" customWidth="1"/>
    <col min="13832" max="13832" width="7.4609375" style="150" customWidth="1"/>
    <col min="13833" max="13833" width="8" style="150" customWidth="1"/>
    <col min="13834" max="13840" width="7.4609375" style="150" customWidth="1"/>
    <col min="13841" max="13841" width="8" style="150" customWidth="1"/>
    <col min="13842" max="13842" width="8.4609375" style="150" customWidth="1"/>
    <col min="13843" max="13843" width="7" style="150" customWidth="1"/>
    <col min="13844" max="13844" width="6.84375" style="150" customWidth="1"/>
    <col min="13845" max="13845" width="5.69140625" style="150" customWidth="1"/>
    <col min="13846" max="14076" width="11.4609375" style="150"/>
    <col min="14077" max="14077" width="5.69140625" style="150" customWidth="1"/>
    <col min="14078" max="14078" width="6.84375" style="150" customWidth="1"/>
    <col min="14079" max="14079" width="28.4609375" style="150" customWidth="1"/>
    <col min="14080" max="14080" width="16.84375" style="150" customWidth="1"/>
    <col min="14081" max="14081" width="5" style="150" customWidth="1"/>
    <col min="14082" max="14082" width="26" style="150" customWidth="1"/>
    <col min="14083" max="14083" width="8" style="150" customWidth="1"/>
    <col min="14084" max="14085" width="7" style="150" customWidth="1"/>
    <col min="14086" max="14086" width="7.3046875" style="150" customWidth="1"/>
    <col min="14087" max="14087" width="7" style="150" customWidth="1"/>
    <col min="14088" max="14088" width="7.4609375" style="150" customWidth="1"/>
    <col min="14089" max="14089" width="8" style="150" customWidth="1"/>
    <col min="14090" max="14096" width="7.4609375" style="150" customWidth="1"/>
    <col min="14097" max="14097" width="8" style="150" customWidth="1"/>
    <col min="14098" max="14098" width="8.4609375" style="150" customWidth="1"/>
    <col min="14099" max="14099" width="7" style="150" customWidth="1"/>
    <col min="14100" max="14100" width="6.84375" style="150" customWidth="1"/>
    <col min="14101" max="14101" width="5.69140625" style="150" customWidth="1"/>
    <col min="14102" max="14332" width="11.4609375" style="150"/>
    <col min="14333" max="14333" width="5.69140625" style="150" customWidth="1"/>
    <col min="14334" max="14334" width="6.84375" style="150" customWidth="1"/>
    <col min="14335" max="14335" width="28.4609375" style="150" customWidth="1"/>
    <col min="14336" max="14336" width="16.84375" style="150" customWidth="1"/>
    <col min="14337" max="14337" width="5" style="150" customWidth="1"/>
    <col min="14338" max="14338" width="26" style="150" customWidth="1"/>
    <col min="14339" max="14339" width="8" style="150" customWidth="1"/>
    <col min="14340" max="14341" width="7" style="150" customWidth="1"/>
    <col min="14342" max="14342" width="7.3046875" style="150" customWidth="1"/>
    <col min="14343" max="14343" width="7" style="150" customWidth="1"/>
    <col min="14344" max="14344" width="7.4609375" style="150" customWidth="1"/>
    <col min="14345" max="14345" width="8" style="150" customWidth="1"/>
    <col min="14346" max="14352" width="7.4609375" style="150" customWidth="1"/>
    <col min="14353" max="14353" width="8" style="150" customWidth="1"/>
    <col min="14354" max="14354" width="8.4609375" style="150" customWidth="1"/>
    <col min="14355" max="14355" width="7" style="150" customWidth="1"/>
    <col min="14356" max="14356" width="6.84375" style="150" customWidth="1"/>
    <col min="14357" max="14357" width="5.69140625" style="150" customWidth="1"/>
    <col min="14358" max="14588" width="11.4609375" style="150"/>
    <col min="14589" max="14589" width="5.69140625" style="150" customWidth="1"/>
    <col min="14590" max="14590" width="6.84375" style="150" customWidth="1"/>
    <col min="14591" max="14591" width="28.4609375" style="150" customWidth="1"/>
    <col min="14592" max="14592" width="16.84375" style="150" customWidth="1"/>
    <col min="14593" max="14593" width="5" style="150" customWidth="1"/>
    <col min="14594" max="14594" width="26" style="150" customWidth="1"/>
    <col min="14595" max="14595" width="8" style="150" customWidth="1"/>
    <col min="14596" max="14597" width="7" style="150" customWidth="1"/>
    <col min="14598" max="14598" width="7.3046875" style="150" customWidth="1"/>
    <col min="14599" max="14599" width="7" style="150" customWidth="1"/>
    <col min="14600" max="14600" width="7.4609375" style="150" customWidth="1"/>
    <col min="14601" max="14601" width="8" style="150" customWidth="1"/>
    <col min="14602" max="14608" width="7.4609375" style="150" customWidth="1"/>
    <col min="14609" max="14609" width="8" style="150" customWidth="1"/>
    <col min="14610" max="14610" width="8.4609375" style="150" customWidth="1"/>
    <col min="14611" max="14611" width="7" style="150" customWidth="1"/>
    <col min="14612" max="14612" width="6.84375" style="150" customWidth="1"/>
    <col min="14613" max="14613" width="5.69140625" style="150" customWidth="1"/>
    <col min="14614" max="14844" width="11.4609375" style="150"/>
    <col min="14845" max="14845" width="5.69140625" style="150" customWidth="1"/>
    <col min="14846" max="14846" width="6.84375" style="150" customWidth="1"/>
    <col min="14847" max="14847" width="28.4609375" style="150" customWidth="1"/>
    <col min="14848" max="14848" width="16.84375" style="150" customWidth="1"/>
    <col min="14849" max="14849" width="5" style="150" customWidth="1"/>
    <col min="14850" max="14850" width="26" style="150" customWidth="1"/>
    <col min="14851" max="14851" width="8" style="150" customWidth="1"/>
    <col min="14852" max="14853" width="7" style="150" customWidth="1"/>
    <col min="14854" max="14854" width="7.3046875" style="150" customWidth="1"/>
    <col min="14855" max="14855" width="7" style="150" customWidth="1"/>
    <col min="14856" max="14856" width="7.4609375" style="150" customWidth="1"/>
    <col min="14857" max="14857" width="8" style="150" customWidth="1"/>
    <col min="14858" max="14864" width="7.4609375" style="150" customWidth="1"/>
    <col min="14865" max="14865" width="8" style="150" customWidth="1"/>
    <col min="14866" max="14866" width="8.4609375" style="150" customWidth="1"/>
    <col min="14867" max="14867" width="7" style="150" customWidth="1"/>
    <col min="14868" max="14868" width="6.84375" style="150" customWidth="1"/>
    <col min="14869" max="14869" width="5.69140625" style="150" customWidth="1"/>
    <col min="14870" max="15100" width="11.4609375" style="150"/>
    <col min="15101" max="15101" width="5.69140625" style="150" customWidth="1"/>
    <col min="15102" max="15102" width="6.84375" style="150" customWidth="1"/>
    <col min="15103" max="15103" width="28.4609375" style="150" customWidth="1"/>
    <col min="15104" max="15104" width="16.84375" style="150" customWidth="1"/>
    <col min="15105" max="15105" width="5" style="150" customWidth="1"/>
    <col min="15106" max="15106" width="26" style="150" customWidth="1"/>
    <col min="15107" max="15107" width="8" style="150" customWidth="1"/>
    <col min="15108" max="15109" width="7" style="150" customWidth="1"/>
    <col min="15110" max="15110" width="7.3046875" style="150" customWidth="1"/>
    <col min="15111" max="15111" width="7" style="150" customWidth="1"/>
    <col min="15112" max="15112" width="7.4609375" style="150" customWidth="1"/>
    <col min="15113" max="15113" width="8" style="150" customWidth="1"/>
    <col min="15114" max="15120" width="7.4609375" style="150" customWidth="1"/>
    <col min="15121" max="15121" width="8" style="150" customWidth="1"/>
    <col min="15122" max="15122" width="8.4609375" style="150" customWidth="1"/>
    <col min="15123" max="15123" width="7" style="150" customWidth="1"/>
    <col min="15124" max="15124" width="6.84375" style="150" customWidth="1"/>
    <col min="15125" max="15125" width="5.69140625" style="150" customWidth="1"/>
    <col min="15126" max="15356" width="11.4609375" style="150"/>
    <col min="15357" max="15357" width="5.69140625" style="150" customWidth="1"/>
    <col min="15358" max="15358" width="6.84375" style="150" customWidth="1"/>
    <col min="15359" max="15359" width="28.4609375" style="150" customWidth="1"/>
    <col min="15360" max="15360" width="16.84375" style="150" customWidth="1"/>
    <col min="15361" max="15361" width="5" style="150" customWidth="1"/>
    <col min="15362" max="15362" width="26" style="150" customWidth="1"/>
    <col min="15363" max="15363" width="8" style="150" customWidth="1"/>
    <col min="15364" max="15365" width="7" style="150" customWidth="1"/>
    <col min="15366" max="15366" width="7.3046875" style="150" customWidth="1"/>
    <col min="15367" max="15367" width="7" style="150" customWidth="1"/>
    <col min="15368" max="15368" width="7.4609375" style="150" customWidth="1"/>
    <col min="15369" max="15369" width="8" style="150" customWidth="1"/>
    <col min="15370" max="15376" width="7.4609375" style="150" customWidth="1"/>
    <col min="15377" max="15377" width="8" style="150" customWidth="1"/>
    <col min="15378" max="15378" width="8.4609375" style="150" customWidth="1"/>
    <col min="15379" max="15379" width="7" style="150" customWidth="1"/>
    <col min="15380" max="15380" width="6.84375" style="150" customWidth="1"/>
    <col min="15381" max="15381" width="5.69140625" style="150" customWidth="1"/>
    <col min="15382" max="15612" width="11.4609375" style="150"/>
    <col min="15613" max="15613" width="5.69140625" style="150" customWidth="1"/>
    <col min="15614" max="15614" width="6.84375" style="150" customWidth="1"/>
    <col min="15615" max="15615" width="28.4609375" style="150" customWidth="1"/>
    <col min="15616" max="15616" width="16.84375" style="150" customWidth="1"/>
    <col min="15617" max="15617" width="5" style="150" customWidth="1"/>
    <col min="15618" max="15618" width="26" style="150" customWidth="1"/>
    <col min="15619" max="15619" width="8" style="150" customWidth="1"/>
    <col min="15620" max="15621" width="7" style="150" customWidth="1"/>
    <col min="15622" max="15622" width="7.3046875" style="150" customWidth="1"/>
    <col min="15623" max="15623" width="7" style="150" customWidth="1"/>
    <col min="15624" max="15624" width="7.4609375" style="150" customWidth="1"/>
    <col min="15625" max="15625" width="8" style="150" customWidth="1"/>
    <col min="15626" max="15632" width="7.4609375" style="150" customWidth="1"/>
    <col min="15633" max="15633" width="8" style="150" customWidth="1"/>
    <col min="15634" max="15634" width="8.4609375" style="150" customWidth="1"/>
    <col min="15635" max="15635" width="7" style="150" customWidth="1"/>
    <col min="15636" max="15636" width="6.84375" style="150" customWidth="1"/>
    <col min="15637" max="15637" width="5.69140625" style="150" customWidth="1"/>
    <col min="15638" max="15868" width="11.4609375" style="150"/>
    <col min="15869" max="15869" width="5.69140625" style="150" customWidth="1"/>
    <col min="15870" max="15870" width="6.84375" style="150" customWidth="1"/>
    <col min="15871" max="15871" width="28.4609375" style="150" customWidth="1"/>
    <col min="15872" max="15872" width="16.84375" style="150" customWidth="1"/>
    <col min="15873" max="15873" width="5" style="150" customWidth="1"/>
    <col min="15874" max="15874" width="26" style="150" customWidth="1"/>
    <col min="15875" max="15875" width="8" style="150" customWidth="1"/>
    <col min="15876" max="15877" width="7" style="150" customWidth="1"/>
    <col min="15878" max="15878" width="7.3046875" style="150" customWidth="1"/>
    <col min="15879" max="15879" width="7" style="150" customWidth="1"/>
    <col min="15880" max="15880" width="7.4609375" style="150" customWidth="1"/>
    <col min="15881" max="15881" width="8" style="150" customWidth="1"/>
    <col min="15882" max="15888" width="7.4609375" style="150" customWidth="1"/>
    <col min="15889" max="15889" width="8" style="150" customWidth="1"/>
    <col min="15890" max="15890" width="8.4609375" style="150" customWidth="1"/>
    <col min="15891" max="15891" width="7" style="150" customWidth="1"/>
    <col min="15892" max="15892" width="6.84375" style="150" customWidth="1"/>
    <col min="15893" max="15893" width="5.69140625" style="150" customWidth="1"/>
    <col min="15894" max="16124" width="11.4609375" style="150"/>
    <col min="16125" max="16125" width="5.69140625" style="150" customWidth="1"/>
    <col min="16126" max="16126" width="6.84375" style="150" customWidth="1"/>
    <col min="16127" max="16127" width="28.4609375" style="150" customWidth="1"/>
    <col min="16128" max="16128" width="16.84375" style="150" customWidth="1"/>
    <col min="16129" max="16129" width="5" style="150" customWidth="1"/>
    <col min="16130" max="16130" width="26" style="150" customWidth="1"/>
    <col min="16131" max="16131" width="8" style="150" customWidth="1"/>
    <col min="16132" max="16133" width="7" style="150" customWidth="1"/>
    <col min="16134" max="16134" width="7.3046875" style="150" customWidth="1"/>
    <col min="16135" max="16135" width="7" style="150" customWidth="1"/>
    <col min="16136" max="16136" width="7.4609375" style="150" customWidth="1"/>
    <col min="16137" max="16137" width="8" style="150" customWidth="1"/>
    <col min="16138" max="16144" width="7.4609375" style="150" customWidth="1"/>
    <col min="16145" max="16145" width="8" style="150" customWidth="1"/>
    <col min="16146" max="16146" width="8.4609375" style="150" customWidth="1"/>
    <col min="16147" max="16147" width="7" style="150" customWidth="1"/>
    <col min="16148" max="16148" width="6.84375" style="150" customWidth="1"/>
    <col min="16149" max="16149" width="5.69140625" style="150" customWidth="1"/>
    <col min="16150" max="16384" width="11.4609375" style="150"/>
  </cols>
  <sheetData>
    <row r="1" spans="1:23" ht="12.9" thickBot="1"/>
    <row r="2" spans="1:23" ht="18" thickBot="1">
      <c r="B2" s="152" t="s">
        <v>929</v>
      </c>
      <c r="C2" s="269"/>
      <c r="D2" s="270"/>
      <c r="E2" s="270"/>
      <c r="F2" s="270"/>
      <c r="G2" s="270"/>
      <c r="H2" s="270"/>
      <c r="I2" s="270"/>
      <c r="J2" s="270"/>
      <c r="K2" s="270"/>
      <c r="L2" s="271"/>
    </row>
    <row r="3" spans="1:23" ht="18" customHeight="1"/>
    <row r="4" spans="1:23" ht="14.6">
      <c r="A4" s="153" t="s">
        <v>930</v>
      </c>
      <c r="B4" s="272" t="s">
        <v>931</v>
      </c>
      <c r="C4" s="154" t="s">
        <v>932</v>
      </c>
      <c r="D4" s="274" t="s">
        <v>933</v>
      </c>
      <c r="E4" s="272" t="s">
        <v>934</v>
      </c>
      <c r="F4" s="272" t="s">
        <v>935</v>
      </c>
      <c r="G4" s="276" t="s">
        <v>936</v>
      </c>
      <c r="H4" s="277"/>
      <c r="I4" s="277"/>
      <c r="J4" s="277"/>
      <c r="K4" s="277"/>
      <c r="L4" s="278"/>
      <c r="M4" s="259" t="s">
        <v>937</v>
      </c>
      <c r="N4" s="260"/>
      <c r="O4" s="261" t="s">
        <v>938</v>
      </c>
      <c r="P4" s="260"/>
      <c r="Q4" s="261" t="s">
        <v>939</v>
      </c>
      <c r="R4" s="260"/>
      <c r="S4" s="262" t="s">
        <v>940</v>
      </c>
      <c r="T4" s="259"/>
      <c r="U4" s="155" t="s">
        <v>941</v>
      </c>
      <c r="V4" s="156"/>
    </row>
    <row r="5" spans="1:23" ht="14.6">
      <c r="A5" s="157" t="s">
        <v>942</v>
      </c>
      <c r="B5" s="273"/>
      <c r="C5" s="158" t="s">
        <v>943</v>
      </c>
      <c r="D5" s="275"/>
      <c r="E5" s="273"/>
      <c r="F5" s="273"/>
      <c r="G5" s="159" t="s">
        <v>944</v>
      </c>
      <c r="H5" s="160" t="s">
        <v>945</v>
      </c>
      <c r="I5" s="160" t="s">
        <v>946</v>
      </c>
      <c r="J5" s="160" t="s">
        <v>947</v>
      </c>
      <c r="K5" s="160" t="s">
        <v>948</v>
      </c>
      <c r="L5" s="161" t="s">
        <v>949</v>
      </c>
      <c r="M5" s="162" t="s">
        <v>945</v>
      </c>
      <c r="N5" s="163" t="s">
        <v>946</v>
      </c>
      <c r="O5" s="164" t="s">
        <v>945</v>
      </c>
      <c r="P5" s="163" t="s">
        <v>946</v>
      </c>
      <c r="Q5" s="165" t="s">
        <v>945</v>
      </c>
      <c r="R5" s="163" t="s">
        <v>946</v>
      </c>
      <c r="S5" s="166" t="s">
        <v>946</v>
      </c>
      <c r="T5" s="164" t="s">
        <v>947</v>
      </c>
      <c r="U5" s="167" t="s">
        <v>950</v>
      </c>
      <c r="V5" s="168"/>
      <c r="W5" s="169"/>
    </row>
    <row r="6" spans="1:23" s="169" customFormat="1" ht="14.6">
      <c r="A6" s="170" t="s">
        <v>951</v>
      </c>
      <c r="B6" s="171" t="s">
        <v>952</v>
      </c>
      <c r="C6" s="172">
        <v>38353</v>
      </c>
      <c r="D6" s="173" t="s">
        <v>953</v>
      </c>
      <c r="E6" s="174" t="s">
        <v>964</v>
      </c>
      <c r="F6" s="173" t="s">
        <v>954</v>
      </c>
      <c r="G6" s="175"/>
      <c r="H6" s="176" t="s">
        <v>955</v>
      </c>
      <c r="I6" s="176"/>
      <c r="J6" s="176"/>
      <c r="K6" s="176" t="s">
        <v>955</v>
      </c>
      <c r="L6" s="177"/>
      <c r="M6" s="178"/>
      <c r="N6" s="177"/>
      <c r="O6" s="179" t="s">
        <v>955</v>
      </c>
      <c r="P6" s="177"/>
      <c r="Q6" s="176"/>
      <c r="R6" s="177"/>
      <c r="S6" s="180"/>
      <c r="T6" s="179" t="s">
        <v>955</v>
      </c>
      <c r="U6" s="181"/>
      <c r="V6" s="182"/>
      <c r="W6" s="182"/>
    </row>
    <row r="7" spans="1:23" s="182" customFormat="1" ht="14.6">
      <c r="A7" s="183">
        <v>1</v>
      </c>
      <c r="B7" s="184"/>
      <c r="C7" s="185"/>
      <c r="D7" s="186"/>
      <c r="E7" s="184"/>
      <c r="F7" s="187"/>
      <c r="G7" s="188"/>
      <c r="H7" s="189"/>
      <c r="I7" s="189"/>
      <c r="J7" s="189"/>
      <c r="K7" s="189"/>
      <c r="L7" s="190"/>
      <c r="M7" s="191"/>
      <c r="N7" s="190"/>
      <c r="O7" s="192"/>
      <c r="P7" s="190"/>
      <c r="Q7" s="189"/>
      <c r="R7" s="190"/>
      <c r="S7" s="193"/>
      <c r="T7" s="192"/>
      <c r="U7" s="181"/>
    </row>
    <row r="8" spans="1:23" s="182" customFormat="1" ht="14.6">
      <c r="A8" s="194">
        <v>2</v>
      </c>
      <c r="B8" s="195"/>
      <c r="C8" s="196"/>
      <c r="D8" s="197"/>
      <c r="E8" s="198"/>
      <c r="F8" s="197"/>
      <c r="G8" s="199"/>
      <c r="H8" s="200"/>
      <c r="I8" s="200"/>
      <c r="J8" s="200"/>
      <c r="K8" s="200"/>
      <c r="L8" s="201"/>
      <c r="M8" s="202"/>
      <c r="N8" s="201"/>
      <c r="O8" s="203"/>
      <c r="P8" s="201"/>
      <c r="Q8" s="200"/>
      <c r="R8" s="201"/>
      <c r="S8" s="204"/>
      <c r="T8" s="203"/>
      <c r="U8" s="181"/>
    </row>
    <row r="9" spans="1:23" s="182" customFormat="1" ht="14.6">
      <c r="A9" s="194">
        <v>3</v>
      </c>
      <c r="B9" s="198"/>
      <c r="C9" s="196"/>
      <c r="D9" s="197"/>
      <c r="E9" s="198"/>
      <c r="F9" s="197"/>
      <c r="G9" s="205"/>
      <c r="H9" s="200"/>
      <c r="I9" s="200"/>
      <c r="J9" s="200"/>
      <c r="K9" s="200"/>
      <c r="L9" s="201"/>
      <c r="M9" s="202"/>
      <c r="N9" s="201"/>
      <c r="O9" s="203"/>
      <c r="P9" s="201"/>
      <c r="Q9" s="200"/>
      <c r="R9" s="201"/>
      <c r="S9" s="204"/>
      <c r="T9" s="203"/>
      <c r="U9" s="181"/>
    </row>
    <row r="10" spans="1:23" s="182" customFormat="1" ht="14.6">
      <c r="A10" s="194">
        <v>4</v>
      </c>
      <c r="B10" s="198"/>
      <c r="C10" s="196"/>
      <c r="D10" s="197"/>
      <c r="E10" s="198"/>
      <c r="F10" s="197"/>
      <c r="G10" s="205"/>
      <c r="H10" s="200"/>
      <c r="I10" s="200"/>
      <c r="J10" s="200"/>
      <c r="K10" s="200"/>
      <c r="L10" s="201"/>
      <c r="M10" s="202"/>
      <c r="N10" s="201"/>
      <c r="O10" s="203"/>
      <c r="P10" s="201"/>
      <c r="Q10" s="200"/>
      <c r="R10" s="201"/>
      <c r="S10" s="204"/>
      <c r="T10" s="203"/>
      <c r="U10" s="181"/>
    </row>
    <row r="11" spans="1:23" s="182" customFormat="1" ht="14.6">
      <c r="A11" s="194">
        <v>5</v>
      </c>
      <c r="B11" s="198"/>
      <c r="C11" s="196"/>
      <c r="D11" s="197"/>
      <c r="E11" s="198"/>
      <c r="F11" s="197"/>
      <c r="G11" s="205"/>
      <c r="H11" s="200"/>
      <c r="I11" s="200"/>
      <c r="J11" s="200"/>
      <c r="K11" s="200"/>
      <c r="L11" s="201"/>
      <c r="M11" s="202"/>
      <c r="N11" s="201"/>
      <c r="O11" s="203"/>
      <c r="P11" s="201"/>
      <c r="Q11" s="200"/>
      <c r="R11" s="201"/>
      <c r="S11" s="204"/>
      <c r="T11" s="203"/>
      <c r="U11" s="181"/>
    </row>
    <row r="12" spans="1:23" s="182" customFormat="1" ht="14.6">
      <c r="A12" s="194">
        <v>6</v>
      </c>
      <c r="B12" s="198"/>
      <c r="C12" s="196"/>
      <c r="D12" s="197"/>
      <c r="E12" s="198"/>
      <c r="F12" s="197"/>
      <c r="G12" s="205"/>
      <c r="H12" s="200"/>
      <c r="I12" s="200"/>
      <c r="J12" s="200"/>
      <c r="K12" s="200"/>
      <c r="L12" s="201"/>
      <c r="M12" s="202"/>
      <c r="N12" s="201"/>
      <c r="O12" s="203"/>
      <c r="P12" s="201"/>
      <c r="Q12" s="200"/>
      <c r="R12" s="201"/>
      <c r="S12" s="204"/>
      <c r="T12" s="203"/>
      <c r="U12" s="181"/>
    </row>
    <row r="13" spans="1:23" s="182" customFormat="1" ht="14.6">
      <c r="A13" s="194">
        <v>7</v>
      </c>
      <c r="B13" s="198"/>
      <c r="C13" s="196"/>
      <c r="D13" s="197"/>
      <c r="E13" s="198"/>
      <c r="F13" s="197"/>
      <c r="G13" s="205"/>
      <c r="H13" s="200"/>
      <c r="I13" s="200"/>
      <c r="J13" s="200"/>
      <c r="K13" s="200"/>
      <c r="L13" s="201"/>
      <c r="M13" s="202"/>
      <c r="N13" s="201"/>
      <c r="O13" s="203"/>
      <c r="P13" s="201"/>
      <c r="Q13" s="200"/>
      <c r="R13" s="201"/>
      <c r="S13" s="204"/>
      <c r="T13" s="203"/>
      <c r="U13" s="181"/>
    </row>
    <row r="14" spans="1:23" s="182" customFormat="1" ht="14.6">
      <c r="A14" s="194">
        <v>8</v>
      </c>
      <c r="B14" s="198"/>
      <c r="C14" s="196"/>
      <c r="D14" s="197"/>
      <c r="E14" s="198"/>
      <c r="F14" s="197"/>
      <c r="G14" s="205"/>
      <c r="H14" s="200"/>
      <c r="I14" s="200"/>
      <c r="J14" s="200"/>
      <c r="K14" s="200"/>
      <c r="L14" s="201"/>
      <c r="M14" s="202"/>
      <c r="N14" s="201"/>
      <c r="O14" s="203"/>
      <c r="P14" s="201"/>
      <c r="Q14" s="200"/>
      <c r="R14" s="201"/>
      <c r="S14" s="204"/>
      <c r="T14" s="203"/>
      <c r="U14" s="181"/>
    </row>
    <row r="15" spans="1:23" s="182" customFormat="1" ht="14.6">
      <c r="A15" s="194">
        <v>9</v>
      </c>
      <c r="B15" s="198"/>
      <c r="C15" s="196"/>
      <c r="D15" s="197"/>
      <c r="E15" s="198"/>
      <c r="F15" s="197"/>
      <c r="G15" s="205"/>
      <c r="H15" s="200"/>
      <c r="I15" s="200"/>
      <c r="J15" s="200"/>
      <c r="K15" s="200"/>
      <c r="L15" s="201"/>
      <c r="M15" s="202"/>
      <c r="N15" s="201"/>
      <c r="O15" s="203"/>
      <c r="P15" s="201"/>
      <c r="Q15" s="200"/>
      <c r="R15" s="201"/>
      <c r="S15" s="204"/>
      <c r="T15" s="203"/>
      <c r="U15" s="181"/>
    </row>
    <row r="16" spans="1:23" s="182" customFormat="1" ht="14.6">
      <c r="A16" s="194">
        <v>10</v>
      </c>
      <c r="B16" s="198"/>
      <c r="C16" s="196"/>
      <c r="D16" s="197"/>
      <c r="E16" s="198"/>
      <c r="F16" s="197"/>
      <c r="G16" s="205"/>
      <c r="H16" s="200"/>
      <c r="I16" s="200"/>
      <c r="J16" s="200"/>
      <c r="K16" s="200"/>
      <c r="L16" s="201"/>
      <c r="M16" s="202"/>
      <c r="N16" s="201"/>
      <c r="O16" s="203"/>
      <c r="P16" s="201"/>
      <c r="Q16" s="200"/>
      <c r="R16" s="201"/>
      <c r="S16" s="204"/>
      <c r="T16" s="203"/>
      <c r="U16" s="181"/>
    </row>
    <row r="17" spans="1:23" s="182" customFormat="1" ht="14.6">
      <c r="A17" s="194">
        <v>11</v>
      </c>
      <c r="B17" s="198"/>
      <c r="C17" s="196"/>
      <c r="D17" s="197"/>
      <c r="E17" s="198"/>
      <c r="F17" s="197"/>
      <c r="G17" s="205"/>
      <c r="H17" s="200"/>
      <c r="I17" s="200"/>
      <c r="J17" s="200"/>
      <c r="K17" s="200"/>
      <c r="L17" s="201"/>
      <c r="M17" s="202"/>
      <c r="N17" s="201"/>
      <c r="O17" s="203"/>
      <c r="P17" s="201"/>
      <c r="Q17" s="200"/>
      <c r="R17" s="201"/>
      <c r="S17" s="204"/>
      <c r="T17" s="203"/>
      <c r="U17" s="181"/>
    </row>
    <row r="18" spans="1:23" s="182" customFormat="1" ht="14.6">
      <c r="A18" s="194">
        <v>12</v>
      </c>
      <c r="B18" s="198"/>
      <c r="C18" s="196"/>
      <c r="D18" s="197"/>
      <c r="E18" s="198"/>
      <c r="F18" s="197"/>
      <c r="G18" s="205"/>
      <c r="H18" s="200"/>
      <c r="I18" s="200"/>
      <c r="J18" s="200"/>
      <c r="K18" s="200"/>
      <c r="L18" s="201"/>
      <c r="M18" s="202"/>
      <c r="N18" s="201"/>
      <c r="O18" s="203"/>
      <c r="P18" s="201"/>
      <c r="Q18" s="200"/>
      <c r="R18" s="201"/>
      <c r="S18" s="204"/>
      <c r="T18" s="203"/>
      <c r="U18" s="181"/>
    </row>
    <row r="19" spans="1:23" s="182" customFormat="1" ht="14.6">
      <c r="A19" s="194">
        <v>13</v>
      </c>
      <c r="B19" s="198"/>
      <c r="C19" s="196"/>
      <c r="D19" s="197"/>
      <c r="E19" s="198"/>
      <c r="F19" s="197"/>
      <c r="G19" s="205"/>
      <c r="H19" s="200"/>
      <c r="I19" s="200"/>
      <c r="J19" s="200"/>
      <c r="K19" s="200"/>
      <c r="L19" s="201"/>
      <c r="M19" s="202"/>
      <c r="N19" s="201"/>
      <c r="O19" s="203"/>
      <c r="P19" s="201"/>
      <c r="Q19" s="200"/>
      <c r="R19" s="201"/>
      <c r="S19" s="204"/>
      <c r="T19" s="203"/>
      <c r="U19" s="181"/>
    </row>
    <row r="20" spans="1:23" s="182" customFormat="1" ht="14.6">
      <c r="A20" s="194">
        <v>14</v>
      </c>
      <c r="B20" s="198"/>
      <c r="C20" s="196"/>
      <c r="D20" s="197"/>
      <c r="E20" s="198"/>
      <c r="F20" s="197"/>
      <c r="G20" s="205"/>
      <c r="H20" s="200"/>
      <c r="I20" s="200"/>
      <c r="J20" s="200"/>
      <c r="K20" s="200"/>
      <c r="L20" s="201"/>
      <c r="M20" s="202"/>
      <c r="N20" s="201"/>
      <c r="O20" s="203"/>
      <c r="P20" s="201"/>
      <c r="Q20" s="200"/>
      <c r="R20" s="201"/>
      <c r="S20" s="204"/>
      <c r="T20" s="203"/>
      <c r="U20" s="181"/>
    </row>
    <row r="21" spans="1:23" s="182" customFormat="1" ht="14.6">
      <c r="A21" s="194">
        <v>15</v>
      </c>
      <c r="B21" s="198"/>
      <c r="C21" s="196"/>
      <c r="D21" s="197"/>
      <c r="E21" s="198"/>
      <c r="F21" s="197"/>
      <c r="G21" s="205"/>
      <c r="H21" s="200"/>
      <c r="I21" s="200"/>
      <c r="J21" s="200"/>
      <c r="K21" s="200"/>
      <c r="L21" s="201"/>
      <c r="M21" s="202"/>
      <c r="N21" s="201"/>
      <c r="O21" s="203"/>
      <c r="P21" s="201"/>
      <c r="Q21" s="200"/>
      <c r="R21" s="201"/>
      <c r="S21" s="204"/>
      <c r="T21" s="203"/>
      <c r="U21" s="181"/>
    </row>
    <row r="22" spans="1:23" s="182" customFormat="1" ht="14.6">
      <c r="A22" s="194">
        <v>16</v>
      </c>
      <c r="B22" s="198"/>
      <c r="C22" s="196"/>
      <c r="D22" s="197"/>
      <c r="E22" s="198"/>
      <c r="F22" s="197"/>
      <c r="G22" s="205"/>
      <c r="H22" s="200"/>
      <c r="I22" s="200"/>
      <c r="J22" s="200"/>
      <c r="K22" s="200"/>
      <c r="L22" s="201"/>
      <c r="M22" s="202"/>
      <c r="N22" s="201"/>
      <c r="O22" s="203"/>
      <c r="P22" s="201"/>
      <c r="Q22" s="200"/>
      <c r="R22" s="201"/>
      <c r="S22" s="204"/>
      <c r="T22" s="203"/>
      <c r="U22" s="181"/>
    </row>
    <row r="23" spans="1:23" s="182" customFormat="1" ht="14.6">
      <c r="A23" s="194">
        <v>17</v>
      </c>
      <c r="B23" s="198"/>
      <c r="C23" s="196"/>
      <c r="D23" s="197"/>
      <c r="E23" s="198"/>
      <c r="F23" s="197"/>
      <c r="G23" s="205"/>
      <c r="H23" s="200"/>
      <c r="I23" s="200"/>
      <c r="J23" s="200"/>
      <c r="K23" s="200"/>
      <c r="L23" s="201"/>
      <c r="M23" s="202"/>
      <c r="N23" s="201"/>
      <c r="O23" s="203"/>
      <c r="P23" s="201"/>
      <c r="Q23" s="200"/>
      <c r="R23" s="201"/>
      <c r="S23" s="204"/>
      <c r="T23" s="203"/>
      <c r="U23" s="181"/>
    </row>
    <row r="24" spans="1:23" s="182" customFormat="1" ht="14.6">
      <c r="A24" s="194">
        <v>18</v>
      </c>
      <c r="B24" s="198"/>
      <c r="C24" s="196"/>
      <c r="D24" s="197"/>
      <c r="E24" s="198"/>
      <c r="F24" s="197"/>
      <c r="G24" s="205"/>
      <c r="H24" s="200"/>
      <c r="I24" s="200"/>
      <c r="J24" s="200"/>
      <c r="K24" s="200"/>
      <c r="L24" s="201"/>
      <c r="M24" s="202"/>
      <c r="N24" s="201"/>
      <c r="O24" s="203"/>
      <c r="P24" s="201"/>
      <c r="Q24" s="200"/>
      <c r="R24" s="201"/>
      <c r="S24" s="204"/>
      <c r="T24" s="203"/>
      <c r="U24" s="181"/>
    </row>
    <row r="25" spans="1:23" s="182" customFormat="1" ht="14.6">
      <c r="A25" s="194">
        <v>19</v>
      </c>
      <c r="B25" s="198"/>
      <c r="C25" s="196"/>
      <c r="D25" s="197"/>
      <c r="E25" s="198"/>
      <c r="F25" s="197"/>
      <c r="G25" s="205"/>
      <c r="H25" s="200"/>
      <c r="I25" s="200"/>
      <c r="J25" s="200"/>
      <c r="K25" s="200"/>
      <c r="L25" s="201"/>
      <c r="M25" s="202"/>
      <c r="N25" s="201"/>
      <c r="O25" s="203"/>
      <c r="P25" s="201"/>
      <c r="Q25" s="200"/>
      <c r="R25" s="201"/>
      <c r="S25" s="204"/>
      <c r="T25" s="203"/>
      <c r="U25" s="206"/>
      <c r="V25" s="150"/>
      <c r="W25" s="150"/>
    </row>
    <row r="26" spans="1:23" s="182" customFormat="1" ht="14.6">
      <c r="A26" s="207">
        <v>20</v>
      </c>
      <c r="B26" s="208"/>
      <c r="C26" s="209"/>
      <c r="D26" s="210"/>
      <c r="E26" s="208"/>
      <c r="F26" s="210"/>
      <c r="G26" s="211"/>
      <c r="H26" s="212"/>
      <c r="I26" s="212"/>
      <c r="J26" s="212"/>
      <c r="K26" s="212"/>
      <c r="L26" s="213"/>
      <c r="M26" s="214"/>
      <c r="N26" s="213"/>
      <c r="O26" s="215"/>
      <c r="P26" s="213"/>
      <c r="Q26" s="212"/>
      <c r="R26" s="213"/>
      <c r="S26" s="216"/>
      <c r="T26" s="215"/>
      <c r="U26" s="206"/>
      <c r="V26" s="150"/>
      <c r="W26" s="150"/>
    </row>
    <row r="28" spans="1:23" ht="17.600000000000001">
      <c r="B28" s="217" t="s">
        <v>956</v>
      </c>
      <c r="C28" s="218"/>
      <c r="D28" s="263"/>
      <c r="E28" s="263"/>
      <c r="F28" s="263"/>
      <c r="G28" s="263"/>
      <c r="H28" s="218"/>
      <c r="I28" s="218"/>
      <c r="J28" s="218"/>
      <c r="L28" s="219"/>
      <c r="M28" s="264"/>
      <c r="N28" s="264"/>
      <c r="O28" s="220"/>
      <c r="P28" s="221" t="s">
        <v>957</v>
      </c>
    </row>
    <row r="29" spans="1:23" ht="19" customHeight="1">
      <c r="B29" s="222" t="s">
        <v>958</v>
      </c>
      <c r="C29" s="265"/>
      <c r="D29" s="265"/>
      <c r="E29" s="265"/>
      <c r="F29" s="265"/>
      <c r="G29" s="218"/>
      <c r="H29" s="219" t="s">
        <v>959</v>
      </c>
      <c r="I29" s="219"/>
      <c r="J29" s="219"/>
      <c r="K29" s="266"/>
      <c r="L29" s="266"/>
      <c r="M29" s="266"/>
      <c r="N29" s="266"/>
      <c r="P29" s="223" t="s">
        <v>876</v>
      </c>
      <c r="Q29" s="224" t="s">
        <v>852</v>
      </c>
      <c r="R29" s="267" t="s">
        <v>847</v>
      </c>
      <c r="S29" s="267"/>
    </row>
    <row r="30" spans="1:23" ht="19" customHeight="1">
      <c r="B30" s="222" t="s">
        <v>960</v>
      </c>
      <c r="C30" s="254"/>
      <c r="D30" s="254"/>
      <c r="E30" s="254"/>
      <c r="F30" s="254"/>
      <c r="G30" s="218"/>
      <c r="H30" s="218"/>
      <c r="I30" s="218"/>
      <c r="M30" s="219"/>
      <c r="N30" s="219"/>
      <c r="P30" s="225" t="s">
        <v>874</v>
      </c>
      <c r="Q30" s="226">
        <v>44184</v>
      </c>
      <c r="R30" s="268" t="s">
        <v>879</v>
      </c>
      <c r="S30" s="268"/>
      <c r="T30" s="268"/>
      <c r="U30" s="268"/>
    </row>
    <row r="31" spans="1:23" ht="19" customHeight="1">
      <c r="B31" s="222" t="s">
        <v>961</v>
      </c>
      <c r="C31" s="258"/>
      <c r="D31" s="254"/>
      <c r="E31" s="254"/>
      <c r="F31" s="254"/>
      <c r="G31" s="218"/>
      <c r="H31" s="219" t="s">
        <v>962</v>
      </c>
      <c r="I31" s="219"/>
      <c r="J31" s="219"/>
      <c r="K31" s="227"/>
      <c r="L31" s="227"/>
      <c r="M31" s="227"/>
      <c r="N31" s="227"/>
      <c r="P31" s="225" t="s">
        <v>863</v>
      </c>
      <c r="Q31" s="226">
        <v>44357</v>
      </c>
      <c r="R31" s="255" t="s">
        <v>878</v>
      </c>
      <c r="S31" s="256"/>
      <c r="T31" s="256"/>
      <c r="U31" s="257"/>
    </row>
    <row r="32" spans="1:23" ht="19" customHeight="1">
      <c r="B32" s="222" t="s">
        <v>963</v>
      </c>
      <c r="C32" s="253"/>
      <c r="D32" s="254"/>
      <c r="E32" s="254"/>
      <c r="F32" s="254"/>
      <c r="P32" s="225"/>
      <c r="Q32" s="226"/>
      <c r="R32" s="255"/>
      <c r="S32" s="256"/>
      <c r="T32" s="256"/>
      <c r="U32" s="257"/>
    </row>
    <row r="33" spans="2:21" ht="19" customHeight="1">
      <c r="B33" s="222"/>
      <c r="P33" s="225"/>
      <c r="Q33" s="226"/>
      <c r="R33" s="255"/>
      <c r="S33" s="256"/>
      <c r="T33" s="256"/>
      <c r="U33" s="257"/>
    </row>
    <row r="34" spans="2:21" ht="19" customHeight="1">
      <c r="P34" s="225"/>
      <c r="Q34" s="226"/>
      <c r="R34" s="255"/>
      <c r="S34" s="256"/>
      <c r="T34" s="256"/>
      <c r="U34" s="257"/>
    </row>
    <row r="35" spans="2:21" ht="19" customHeight="1">
      <c r="P35" s="225"/>
      <c r="Q35" s="226"/>
      <c r="R35" s="255"/>
      <c r="S35" s="256"/>
      <c r="T35" s="256"/>
      <c r="U35" s="257"/>
    </row>
    <row r="36" spans="2:21" ht="19" customHeight="1"/>
    <row r="37" spans="2:21" ht="19" customHeight="1"/>
    <row r="38" spans="2:21" ht="19" customHeight="1"/>
    <row r="39" spans="2:21" ht="19" customHeight="1"/>
    <row r="40" spans="2:21" ht="19" customHeight="1"/>
  </sheetData>
  <mergeCells count="24">
    <mergeCell ref="C2:L2"/>
    <mergeCell ref="B4:B5"/>
    <mergeCell ref="D4:D5"/>
    <mergeCell ref="E4:E5"/>
    <mergeCell ref="F4:F5"/>
    <mergeCell ref="G4:L4"/>
    <mergeCell ref="C31:F31"/>
    <mergeCell ref="R31:U31"/>
    <mergeCell ref="M4:N4"/>
    <mergeCell ref="O4:P4"/>
    <mergeCell ref="Q4:R4"/>
    <mergeCell ref="S4:T4"/>
    <mergeCell ref="D28:G28"/>
    <mergeCell ref="M28:N28"/>
    <mergeCell ref="C29:F29"/>
    <mergeCell ref="K29:N29"/>
    <mergeCell ref="R29:S29"/>
    <mergeCell ref="C30:F30"/>
    <mergeCell ref="R30:U30"/>
    <mergeCell ref="C32:F32"/>
    <mergeCell ref="R32:U32"/>
    <mergeCell ref="R33:U33"/>
    <mergeCell ref="R34:U34"/>
    <mergeCell ref="R35:U35"/>
  </mergeCells>
  <pageMargins left="0.7" right="0.7" top="0.75" bottom="0.75" header="0.3" footer="0.3"/>
  <pageSetup paperSize="9" scale="64" orientation="landscape" r:id="rId1"/>
  <headerFooter>
    <oddHeader>&amp;CL-Kaderantrag 2024
Beckenschwimmen
Jahrgang 2010 und älter&amp;R&amp;G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79672-FFB2-C04E-B031-09AD2C121A29}">
  <dimension ref="E1:AB156"/>
  <sheetViews>
    <sheetView topLeftCell="E18" zoomScale="110" zoomScaleNormal="110" workbookViewId="0">
      <selection activeCell="E36" sqref="E36:E37"/>
    </sheetView>
  </sheetViews>
  <sheetFormatPr baseColWidth="10" defaultColWidth="8" defaultRowHeight="12.9"/>
  <cols>
    <col min="1" max="4" width="0" style="8" hidden="1" customWidth="1"/>
    <col min="5" max="5" width="9.69140625" style="10" customWidth="1"/>
    <col min="6" max="34" width="9.69140625" style="8" customWidth="1"/>
    <col min="35" max="35" width="1" style="8" customWidth="1"/>
    <col min="36" max="16384" width="8" style="8"/>
  </cols>
  <sheetData>
    <row r="1" spans="5:24" ht="14.05" customHeight="1">
      <c r="E1" s="7"/>
    </row>
    <row r="2" spans="5:24" ht="20.05" customHeight="1">
      <c r="E2" s="9" t="s">
        <v>64</v>
      </c>
    </row>
    <row r="3" spans="5:24" ht="20.05" customHeight="1">
      <c r="E3" s="10" t="s">
        <v>65</v>
      </c>
    </row>
    <row r="4" spans="5:24" ht="15" customHeight="1">
      <c r="E4" s="294" t="s">
        <v>66</v>
      </c>
      <c r="F4" s="289" t="s">
        <v>67</v>
      </c>
      <c r="G4" s="290"/>
      <c r="H4" s="290"/>
      <c r="I4" s="290"/>
      <c r="J4" s="290"/>
      <c r="K4" s="290"/>
      <c r="L4" s="11" t="s">
        <v>68</v>
      </c>
      <c r="M4" s="12"/>
      <c r="N4" s="13"/>
      <c r="O4" s="279" t="s">
        <v>18</v>
      </c>
      <c r="P4" s="280"/>
      <c r="Q4" s="281"/>
      <c r="R4" s="282" t="s">
        <v>19</v>
      </c>
      <c r="S4" s="283"/>
      <c r="T4" s="284"/>
      <c r="U4" s="14" t="s">
        <v>69</v>
      </c>
      <c r="V4" s="15"/>
      <c r="W4" s="16" t="s">
        <v>70</v>
      </c>
      <c r="X4" s="17"/>
    </row>
    <row r="5" spans="5:24" ht="15" customHeight="1">
      <c r="E5" s="295"/>
      <c r="F5" s="18">
        <v>50</v>
      </c>
      <c r="G5" s="18">
        <v>100</v>
      </c>
      <c r="H5" s="18">
        <v>200</v>
      </c>
      <c r="I5" s="18">
        <v>400</v>
      </c>
      <c r="J5" s="18">
        <v>800</v>
      </c>
      <c r="K5" s="19">
        <v>1500</v>
      </c>
      <c r="L5" s="20">
        <v>50</v>
      </c>
      <c r="M5" s="20">
        <v>100</v>
      </c>
      <c r="N5" s="21">
        <v>200</v>
      </c>
      <c r="O5" s="23">
        <v>50</v>
      </c>
      <c r="P5" s="24">
        <v>100</v>
      </c>
      <c r="Q5" s="24">
        <v>200</v>
      </c>
      <c r="R5" s="22">
        <v>50</v>
      </c>
      <c r="S5" s="22">
        <v>100</v>
      </c>
      <c r="T5" s="22">
        <v>200</v>
      </c>
      <c r="U5" s="25">
        <v>200</v>
      </c>
      <c r="V5" s="26">
        <v>400</v>
      </c>
      <c r="W5" s="27"/>
      <c r="X5" s="28"/>
    </row>
    <row r="6" spans="5:24" ht="15" customHeight="1">
      <c r="E6" s="29">
        <v>20</v>
      </c>
      <c r="F6" s="79" t="s">
        <v>20</v>
      </c>
      <c r="G6" s="79" t="s">
        <v>827</v>
      </c>
      <c r="H6" s="79" t="s">
        <v>828</v>
      </c>
      <c r="I6" s="80" t="s">
        <v>829</v>
      </c>
      <c r="J6" s="80" t="s">
        <v>21</v>
      </c>
      <c r="K6" s="79" t="s">
        <v>830</v>
      </c>
      <c r="L6" s="81" t="s">
        <v>22</v>
      </c>
      <c r="M6" s="81" t="s">
        <v>831</v>
      </c>
      <c r="N6" s="82" t="s">
        <v>170</v>
      </c>
      <c r="O6" s="83" t="s">
        <v>832</v>
      </c>
      <c r="P6" s="84" t="s">
        <v>833</v>
      </c>
      <c r="Q6" s="84" t="s">
        <v>51</v>
      </c>
      <c r="R6" s="85" t="s">
        <v>24</v>
      </c>
      <c r="S6" s="85" t="s">
        <v>834</v>
      </c>
      <c r="T6" s="85" t="s">
        <v>835</v>
      </c>
      <c r="U6" s="86" t="s">
        <v>836</v>
      </c>
      <c r="V6" s="86" t="s">
        <v>25</v>
      </c>
      <c r="W6" s="30">
        <v>20</v>
      </c>
      <c r="X6" s="31"/>
    </row>
    <row r="7" spans="5:24" ht="15" customHeight="1">
      <c r="E7" s="32">
        <v>1</v>
      </c>
      <c r="F7" s="79" t="s">
        <v>26</v>
      </c>
      <c r="G7" s="79" t="s">
        <v>837</v>
      </c>
      <c r="H7" s="79" t="s">
        <v>838</v>
      </c>
      <c r="I7" s="80" t="s">
        <v>839</v>
      </c>
      <c r="J7" s="80" t="s">
        <v>27</v>
      </c>
      <c r="K7" s="79" t="s">
        <v>840</v>
      </c>
      <c r="L7" s="81" t="s">
        <v>28</v>
      </c>
      <c r="M7" s="81" t="s">
        <v>841</v>
      </c>
      <c r="N7" s="82" t="s">
        <v>176</v>
      </c>
      <c r="O7" s="83" t="s">
        <v>842</v>
      </c>
      <c r="P7" s="84" t="s">
        <v>843</v>
      </c>
      <c r="Q7" s="84" t="s">
        <v>53</v>
      </c>
      <c r="R7" s="85" t="s">
        <v>30</v>
      </c>
      <c r="S7" s="85" t="s">
        <v>844</v>
      </c>
      <c r="T7" s="85" t="s">
        <v>845</v>
      </c>
      <c r="U7" s="86" t="s">
        <v>846</v>
      </c>
      <c r="V7" s="86" t="s">
        <v>71</v>
      </c>
      <c r="W7" s="30">
        <v>1</v>
      </c>
      <c r="X7" s="31"/>
    </row>
    <row r="8" spans="5:24" ht="20.05" customHeight="1">
      <c r="E8" s="9" t="s">
        <v>64</v>
      </c>
    </row>
    <row r="9" spans="5:24" ht="20.05" customHeight="1">
      <c r="E9" s="10" t="s">
        <v>72</v>
      </c>
    </row>
    <row r="10" spans="5:24" ht="15" customHeight="1">
      <c r="E10" s="294" t="s">
        <v>73</v>
      </c>
      <c r="F10" s="289" t="s">
        <v>74</v>
      </c>
      <c r="G10" s="290"/>
      <c r="H10" s="290"/>
      <c r="I10" s="290"/>
      <c r="J10" s="290"/>
      <c r="K10" s="290"/>
      <c r="L10" s="33" t="s">
        <v>75</v>
      </c>
      <c r="M10" s="34"/>
      <c r="N10" s="35"/>
      <c r="O10" s="279" t="s">
        <v>18</v>
      </c>
      <c r="P10" s="280"/>
      <c r="Q10" s="281"/>
      <c r="R10" s="282" t="s">
        <v>19</v>
      </c>
      <c r="S10" s="283"/>
      <c r="T10" s="284"/>
      <c r="U10" s="14" t="s">
        <v>76</v>
      </c>
      <c r="V10" s="15"/>
      <c r="W10" s="38" t="s">
        <v>77</v>
      </c>
      <c r="X10" s="39"/>
    </row>
    <row r="11" spans="5:24" ht="15" customHeight="1">
      <c r="E11" s="295"/>
      <c r="F11" s="18">
        <v>50</v>
      </c>
      <c r="G11" s="18">
        <v>100</v>
      </c>
      <c r="H11" s="18">
        <v>200</v>
      </c>
      <c r="I11" s="18">
        <v>400</v>
      </c>
      <c r="J11" s="18">
        <v>800</v>
      </c>
      <c r="K11" s="19">
        <v>1500</v>
      </c>
      <c r="L11" s="40">
        <v>50</v>
      </c>
      <c r="M11" s="40">
        <v>100</v>
      </c>
      <c r="N11" s="41">
        <v>200</v>
      </c>
      <c r="O11" s="23">
        <v>50</v>
      </c>
      <c r="P11" s="24">
        <v>100</v>
      </c>
      <c r="Q11" s="24">
        <v>200</v>
      </c>
      <c r="R11" s="22">
        <v>50</v>
      </c>
      <c r="S11" s="22">
        <v>100</v>
      </c>
      <c r="T11" s="22">
        <v>200</v>
      </c>
      <c r="U11" s="25">
        <v>200</v>
      </c>
      <c r="V11" s="26">
        <v>400</v>
      </c>
      <c r="W11" s="43"/>
      <c r="X11" s="44"/>
    </row>
    <row r="12" spans="5:24" ht="18" customHeight="1">
      <c r="E12" s="45">
        <v>20</v>
      </c>
      <c r="F12" s="79" t="s">
        <v>78</v>
      </c>
      <c r="G12" s="79" t="s">
        <v>79</v>
      </c>
      <c r="H12" s="79" t="s">
        <v>811</v>
      </c>
      <c r="I12" s="80" t="s">
        <v>80</v>
      </c>
      <c r="J12" s="80" t="s">
        <v>81</v>
      </c>
      <c r="K12" s="79" t="s">
        <v>812</v>
      </c>
      <c r="L12" s="81" t="s">
        <v>813</v>
      </c>
      <c r="M12" s="81" t="s">
        <v>82</v>
      </c>
      <c r="N12" s="82" t="s">
        <v>814</v>
      </c>
      <c r="O12" s="83" t="s">
        <v>815</v>
      </c>
      <c r="P12" s="84" t="s">
        <v>816</v>
      </c>
      <c r="Q12" s="84" t="s">
        <v>84</v>
      </c>
      <c r="R12" s="85" t="s">
        <v>31</v>
      </c>
      <c r="S12" s="85" t="s">
        <v>32</v>
      </c>
      <c r="T12" s="85" t="s">
        <v>817</v>
      </c>
      <c r="U12" s="86" t="s">
        <v>818</v>
      </c>
      <c r="V12" s="86" t="s">
        <v>85</v>
      </c>
      <c r="W12" s="46">
        <v>20</v>
      </c>
      <c r="X12" s="47"/>
    </row>
    <row r="13" spans="5:24" ht="15" customHeight="1">
      <c r="E13" s="45">
        <v>1</v>
      </c>
      <c r="F13" s="79" t="s">
        <v>86</v>
      </c>
      <c r="G13" s="79" t="s">
        <v>87</v>
      </c>
      <c r="H13" s="79" t="s">
        <v>819</v>
      </c>
      <c r="I13" s="80" t="s">
        <v>88</v>
      </c>
      <c r="J13" s="80" t="s">
        <v>89</v>
      </c>
      <c r="K13" s="79" t="s">
        <v>820</v>
      </c>
      <c r="L13" s="81" t="s">
        <v>821</v>
      </c>
      <c r="M13" s="81" t="s">
        <v>90</v>
      </c>
      <c r="N13" s="82" t="s">
        <v>822</v>
      </c>
      <c r="O13" s="95">
        <v>5.5196759259259251E-4</v>
      </c>
      <c r="P13" s="84" t="s">
        <v>824</v>
      </c>
      <c r="Q13" s="84" t="s">
        <v>825</v>
      </c>
      <c r="R13" s="85" t="s">
        <v>33</v>
      </c>
      <c r="S13" s="85" t="s">
        <v>34</v>
      </c>
      <c r="T13" s="85" t="s">
        <v>823</v>
      </c>
      <c r="U13" s="92">
        <v>2.6244212962962966E-3</v>
      </c>
      <c r="V13" s="86" t="s">
        <v>826</v>
      </c>
      <c r="W13" s="46">
        <v>1</v>
      </c>
      <c r="X13" s="47"/>
    </row>
    <row r="14" spans="5:24" ht="20.05" customHeight="1">
      <c r="E14" s="9" t="s">
        <v>64</v>
      </c>
    </row>
    <row r="15" spans="5:24" ht="20.05" customHeight="1">
      <c r="E15" s="9" t="s">
        <v>91</v>
      </c>
    </row>
    <row r="16" spans="5:24" ht="15" customHeight="1">
      <c r="E16" s="287" t="s">
        <v>66</v>
      </c>
      <c r="F16" s="289" t="s">
        <v>67</v>
      </c>
      <c r="G16" s="290"/>
      <c r="H16" s="290"/>
      <c r="I16" s="290"/>
      <c r="J16" s="290"/>
      <c r="K16" s="290"/>
      <c r="L16" s="11" t="s">
        <v>68</v>
      </c>
      <c r="M16" s="12"/>
      <c r="N16" s="13"/>
      <c r="O16" s="279" t="s">
        <v>18</v>
      </c>
      <c r="P16" s="280"/>
      <c r="Q16" s="281"/>
      <c r="R16" s="282" t="s">
        <v>19</v>
      </c>
      <c r="S16" s="283"/>
      <c r="T16" s="284"/>
      <c r="U16" s="14" t="s">
        <v>69</v>
      </c>
      <c r="V16" s="15"/>
      <c r="W16" s="48" t="s">
        <v>92</v>
      </c>
    </row>
    <row r="17" spans="5:25" ht="14.05" customHeight="1">
      <c r="E17" s="288"/>
      <c r="F17" s="18">
        <v>50</v>
      </c>
      <c r="G17" s="18">
        <v>100</v>
      </c>
      <c r="H17" s="18">
        <v>200</v>
      </c>
      <c r="I17" s="18">
        <v>400</v>
      </c>
      <c r="J17" s="18">
        <v>800</v>
      </c>
      <c r="K17" s="19">
        <v>1500</v>
      </c>
      <c r="L17" s="20">
        <v>50</v>
      </c>
      <c r="M17" s="20">
        <v>100</v>
      </c>
      <c r="N17" s="21">
        <v>200</v>
      </c>
      <c r="O17" s="23">
        <v>50</v>
      </c>
      <c r="P17" s="24">
        <v>100</v>
      </c>
      <c r="Q17" s="24">
        <v>200</v>
      </c>
      <c r="R17" s="22">
        <v>50</v>
      </c>
      <c r="S17" s="22">
        <v>100</v>
      </c>
      <c r="T17" s="22">
        <v>200</v>
      </c>
      <c r="U17" s="25">
        <v>200</v>
      </c>
      <c r="V17" s="26">
        <v>400</v>
      </c>
      <c r="W17" s="49"/>
    </row>
    <row r="18" spans="5:25" ht="15" customHeight="1">
      <c r="E18" s="29">
        <v>20</v>
      </c>
      <c r="F18" s="79" t="s">
        <v>787</v>
      </c>
      <c r="G18" s="79" t="s">
        <v>93</v>
      </c>
      <c r="H18" s="79" t="s">
        <v>788</v>
      </c>
      <c r="I18" s="80" t="s">
        <v>94</v>
      </c>
      <c r="J18" s="80" t="s">
        <v>789</v>
      </c>
      <c r="K18" s="79" t="s">
        <v>95</v>
      </c>
      <c r="L18" s="81" t="s">
        <v>790</v>
      </c>
      <c r="M18" s="81" t="s">
        <v>791</v>
      </c>
      <c r="N18" s="82" t="s">
        <v>792</v>
      </c>
      <c r="O18" s="83" t="s">
        <v>793</v>
      </c>
      <c r="P18" s="84" t="s">
        <v>794</v>
      </c>
      <c r="Q18" s="84" t="s">
        <v>795</v>
      </c>
      <c r="R18" s="85" t="s">
        <v>96</v>
      </c>
      <c r="S18" s="85" t="s">
        <v>796</v>
      </c>
      <c r="T18" s="85" t="s">
        <v>797</v>
      </c>
      <c r="U18" s="86" t="s">
        <v>97</v>
      </c>
      <c r="V18" s="86" t="s">
        <v>798</v>
      </c>
      <c r="W18" s="50">
        <v>20</v>
      </c>
    </row>
    <row r="19" spans="5:25" ht="15" customHeight="1">
      <c r="E19" s="29">
        <v>1</v>
      </c>
      <c r="F19" s="79" t="s">
        <v>799</v>
      </c>
      <c r="G19" s="79" t="s">
        <v>98</v>
      </c>
      <c r="H19" s="79" t="s">
        <v>800</v>
      </c>
      <c r="I19" s="80" t="s">
        <v>99</v>
      </c>
      <c r="J19" s="80" t="s">
        <v>801</v>
      </c>
      <c r="K19" s="79" t="s">
        <v>100</v>
      </c>
      <c r="L19" s="81" t="s">
        <v>802</v>
      </c>
      <c r="M19" s="81" t="s">
        <v>803</v>
      </c>
      <c r="N19" s="82" t="s">
        <v>804</v>
      </c>
      <c r="O19" s="83" t="s">
        <v>805</v>
      </c>
      <c r="P19" s="84" t="s">
        <v>806</v>
      </c>
      <c r="Q19" s="84" t="s">
        <v>807</v>
      </c>
      <c r="R19" s="85" t="s">
        <v>101</v>
      </c>
      <c r="S19" s="85" t="s">
        <v>808</v>
      </c>
      <c r="T19" s="85" t="s">
        <v>809</v>
      </c>
      <c r="U19" s="86" t="s">
        <v>102</v>
      </c>
      <c r="V19" s="86" t="s">
        <v>810</v>
      </c>
      <c r="W19" s="50">
        <v>1</v>
      </c>
    </row>
    <row r="20" spans="5:25" ht="20.05" customHeight="1">
      <c r="E20" s="9" t="s">
        <v>64</v>
      </c>
    </row>
    <row r="21" spans="5:25" ht="20.05" customHeight="1">
      <c r="E21" s="9" t="s">
        <v>103</v>
      </c>
    </row>
    <row r="22" spans="5:25" ht="15" customHeight="1">
      <c r="E22" s="287" t="s">
        <v>66</v>
      </c>
      <c r="F22" s="289" t="s">
        <v>67</v>
      </c>
      <c r="G22" s="290"/>
      <c r="H22" s="290"/>
      <c r="I22" s="290"/>
      <c r="J22" s="290"/>
      <c r="K22" s="290"/>
      <c r="L22" s="11" t="s">
        <v>68</v>
      </c>
      <c r="M22" s="12"/>
      <c r="N22" s="13"/>
      <c r="O22" s="279" t="s">
        <v>18</v>
      </c>
      <c r="P22" s="280"/>
      <c r="Q22" s="281"/>
      <c r="R22" s="282" t="s">
        <v>19</v>
      </c>
      <c r="S22" s="283"/>
      <c r="T22" s="284"/>
      <c r="U22" s="14" t="s">
        <v>69</v>
      </c>
      <c r="V22" s="15"/>
      <c r="W22" s="51" t="s">
        <v>92</v>
      </c>
      <c r="X22" s="52"/>
    </row>
    <row r="23" spans="5:25" ht="15" customHeight="1">
      <c r="E23" s="288"/>
      <c r="F23" s="18">
        <v>50</v>
      </c>
      <c r="G23" s="18">
        <v>100</v>
      </c>
      <c r="H23" s="18">
        <v>200</v>
      </c>
      <c r="I23" s="18">
        <v>400</v>
      </c>
      <c r="J23" s="18">
        <v>800</v>
      </c>
      <c r="K23" s="19">
        <v>1500</v>
      </c>
      <c r="L23" s="20">
        <v>50</v>
      </c>
      <c r="M23" s="20">
        <v>100</v>
      </c>
      <c r="N23" s="21">
        <v>200</v>
      </c>
      <c r="O23" s="23">
        <v>50</v>
      </c>
      <c r="P23" s="24">
        <v>100</v>
      </c>
      <c r="Q23" s="24">
        <v>200</v>
      </c>
      <c r="R23" s="22">
        <v>50</v>
      </c>
      <c r="S23" s="22">
        <v>100</v>
      </c>
      <c r="T23" s="22">
        <v>200</v>
      </c>
      <c r="U23" s="25">
        <v>200</v>
      </c>
      <c r="V23" s="26">
        <v>400</v>
      </c>
      <c r="W23" s="53"/>
      <c r="X23" s="54"/>
    </row>
    <row r="24" spans="5:25" ht="15" customHeight="1">
      <c r="E24" s="29">
        <v>20</v>
      </c>
      <c r="F24" s="79" t="s">
        <v>42</v>
      </c>
      <c r="G24" s="79" t="s">
        <v>765</v>
      </c>
      <c r="H24" s="79" t="s">
        <v>766</v>
      </c>
      <c r="I24" s="80" t="s">
        <v>767</v>
      </c>
      <c r="J24" s="80" t="s">
        <v>768</v>
      </c>
      <c r="K24" s="79" t="s">
        <v>769</v>
      </c>
      <c r="L24" s="81" t="s">
        <v>770</v>
      </c>
      <c r="M24" s="81" t="s">
        <v>771</v>
      </c>
      <c r="N24" s="82" t="s">
        <v>772</v>
      </c>
      <c r="O24" s="83" t="s">
        <v>773</v>
      </c>
      <c r="P24" s="84" t="s">
        <v>774</v>
      </c>
      <c r="Q24" s="84" t="s">
        <v>775</v>
      </c>
      <c r="R24" s="85" t="s">
        <v>105</v>
      </c>
      <c r="S24" s="85" t="s">
        <v>106</v>
      </c>
      <c r="T24" s="85" t="s">
        <v>107</v>
      </c>
      <c r="U24" s="86" t="s">
        <v>108</v>
      </c>
      <c r="V24" s="86" t="s">
        <v>109</v>
      </c>
      <c r="W24" s="30">
        <v>20</v>
      </c>
      <c r="X24" s="31"/>
    </row>
    <row r="25" spans="5:25" ht="15" customHeight="1">
      <c r="E25" s="29">
        <v>1</v>
      </c>
      <c r="F25" s="79" t="s">
        <v>43</v>
      </c>
      <c r="G25" s="79" t="s">
        <v>776</v>
      </c>
      <c r="H25" s="79" t="s">
        <v>777</v>
      </c>
      <c r="I25" s="80" t="s">
        <v>778</v>
      </c>
      <c r="J25" s="80" t="s">
        <v>779</v>
      </c>
      <c r="K25" s="79" t="s">
        <v>780</v>
      </c>
      <c r="L25" s="81" t="s">
        <v>781</v>
      </c>
      <c r="M25" s="81" t="s">
        <v>782</v>
      </c>
      <c r="N25" s="82" t="s">
        <v>783</v>
      </c>
      <c r="O25" s="83" t="s">
        <v>784</v>
      </c>
      <c r="P25" s="84" t="s">
        <v>785</v>
      </c>
      <c r="Q25" s="84" t="s">
        <v>786</v>
      </c>
      <c r="R25" s="85" t="s">
        <v>110</v>
      </c>
      <c r="S25" s="85" t="s">
        <v>111</v>
      </c>
      <c r="T25" s="85" t="s">
        <v>112</v>
      </c>
      <c r="U25" s="86" t="s">
        <v>113</v>
      </c>
      <c r="V25" s="86" t="s">
        <v>114</v>
      </c>
      <c r="W25" s="30">
        <v>1</v>
      </c>
      <c r="X25" s="31"/>
    </row>
    <row r="26" spans="5:25" ht="20.05" customHeight="1">
      <c r="E26" s="9" t="s">
        <v>64</v>
      </c>
    </row>
    <row r="27" spans="5:25" ht="20.05" customHeight="1">
      <c r="E27" s="9" t="s">
        <v>115</v>
      </c>
    </row>
    <row r="28" spans="5:25" ht="15" customHeight="1">
      <c r="E28" s="287" t="s">
        <v>66</v>
      </c>
      <c r="F28" s="289" t="s">
        <v>67</v>
      </c>
      <c r="G28" s="290"/>
      <c r="H28" s="290"/>
      <c r="I28" s="290"/>
      <c r="J28" s="290"/>
      <c r="K28" s="290"/>
      <c r="L28" s="11" t="s">
        <v>68</v>
      </c>
      <c r="M28" s="12"/>
      <c r="N28" s="13"/>
      <c r="O28" s="279" t="s">
        <v>18</v>
      </c>
      <c r="P28" s="280"/>
      <c r="Q28" s="281"/>
      <c r="R28" s="282" t="s">
        <v>19</v>
      </c>
      <c r="S28" s="283"/>
      <c r="T28" s="284"/>
      <c r="U28" s="14" t="s">
        <v>69</v>
      </c>
      <c r="V28" s="15"/>
      <c r="W28" s="51" t="s">
        <v>92</v>
      </c>
      <c r="X28" s="55"/>
      <c r="Y28" s="52"/>
    </row>
    <row r="29" spans="5:25" ht="15" customHeight="1">
      <c r="E29" s="288"/>
      <c r="F29" s="18">
        <v>50</v>
      </c>
      <c r="G29" s="18">
        <v>100</v>
      </c>
      <c r="H29" s="18">
        <v>200</v>
      </c>
      <c r="I29" s="18">
        <v>400</v>
      </c>
      <c r="J29" s="18">
        <v>800</v>
      </c>
      <c r="K29" s="19">
        <v>1500</v>
      </c>
      <c r="L29" s="20">
        <v>50</v>
      </c>
      <c r="M29" s="20">
        <v>100</v>
      </c>
      <c r="N29" s="21">
        <v>200</v>
      </c>
      <c r="O29" s="23">
        <v>50</v>
      </c>
      <c r="P29" s="24">
        <v>100</v>
      </c>
      <c r="Q29" s="24">
        <v>200</v>
      </c>
      <c r="R29" s="22">
        <v>50</v>
      </c>
      <c r="S29" s="22">
        <v>100</v>
      </c>
      <c r="T29" s="22">
        <v>200</v>
      </c>
      <c r="U29" s="25">
        <v>200</v>
      </c>
      <c r="V29" s="26">
        <v>400</v>
      </c>
      <c r="W29" s="53"/>
      <c r="X29" s="56"/>
      <c r="Y29" s="54"/>
    </row>
    <row r="30" spans="5:25" ht="15" customHeight="1">
      <c r="E30" s="29">
        <v>20</v>
      </c>
      <c r="F30" s="79" t="s">
        <v>744</v>
      </c>
      <c r="G30" s="79" t="s">
        <v>745</v>
      </c>
      <c r="H30" s="79" t="s">
        <v>746</v>
      </c>
      <c r="I30" s="80" t="s">
        <v>116</v>
      </c>
      <c r="J30" s="80" t="s">
        <v>747</v>
      </c>
      <c r="K30" s="79" t="s">
        <v>748</v>
      </c>
      <c r="L30" s="81" t="s">
        <v>749</v>
      </c>
      <c r="M30" s="81" t="s">
        <v>117</v>
      </c>
      <c r="N30" s="82" t="s">
        <v>118</v>
      </c>
      <c r="O30" s="83" t="s">
        <v>119</v>
      </c>
      <c r="P30" s="84" t="s">
        <v>750</v>
      </c>
      <c r="Q30" s="84" t="s">
        <v>751</v>
      </c>
      <c r="R30" s="85" t="s">
        <v>752</v>
      </c>
      <c r="S30" s="85" t="s">
        <v>753</v>
      </c>
      <c r="T30" s="85" t="s">
        <v>120</v>
      </c>
      <c r="U30" s="86" t="s">
        <v>754</v>
      </c>
      <c r="V30" s="86" t="s">
        <v>121</v>
      </c>
      <c r="W30" s="30">
        <v>20</v>
      </c>
      <c r="X30" s="57"/>
      <c r="Y30" s="31"/>
    </row>
    <row r="31" spans="5:25" ht="15" customHeight="1">
      <c r="E31" s="29">
        <v>1</v>
      </c>
      <c r="F31" s="79" t="s">
        <v>755</v>
      </c>
      <c r="G31" s="79" t="s">
        <v>756</v>
      </c>
      <c r="H31" s="79" t="s">
        <v>757</v>
      </c>
      <c r="I31" s="80" t="s">
        <v>122</v>
      </c>
      <c r="J31" s="80" t="s">
        <v>758</v>
      </c>
      <c r="K31" s="79" t="s">
        <v>759</v>
      </c>
      <c r="L31" s="81" t="s">
        <v>760</v>
      </c>
      <c r="M31" s="81" t="s">
        <v>123</v>
      </c>
      <c r="N31" s="82" t="s">
        <v>124</v>
      </c>
      <c r="O31" s="83" t="s">
        <v>125</v>
      </c>
      <c r="P31" s="84" t="s">
        <v>761</v>
      </c>
      <c r="Q31" s="84" t="s">
        <v>762</v>
      </c>
      <c r="R31" s="85" t="s">
        <v>521</v>
      </c>
      <c r="S31" s="85" t="s">
        <v>763</v>
      </c>
      <c r="T31" s="85" t="s">
        <v>126</v>
      </c>
      <c r="U31" s="86" t="s">
        <v>764</v>
      </c>
      <c r="V31" s="86" t="s">
        <v>127</v>
      </c>
      <c r="W31" s="30">
        <v>1</v>
      </c>
      <c r="X31" s="57"/>
      <c r="Y31" s="31"/>
    </row>
    <row r="32" spans="5:25" ht="20.05" customHeight="1">
      <c r="E32" s="9" t="s">
        <v>64</v>
      </c>
    </row>
    <row r="33" spans="5:25" ht="20.05" customHeight="1">
      <c r="E33" s="9" t="s">
        <v>128</v>
      </c>
    </row>
    <row r="34" spans="5:25" ht="15" customHeight="1">
      <c r="E34" s="287" t="s">
        <v>66</v>
      </c>
      <c r="F34" s="289" t="s">
        <v>67</v>
      </c>
      <c r="G34" s="290"/>
      <c r="H34" s="290"/>
      <c r="I34" s="290"/>
      <c r="J34" s="290"/>
      <c r="K34" s="290"/>
      <c r="L34" s="11" t="s">
        <v>68</v>
      </c>
      <c r="M34" s="12"/>
      <c r="N34" s="13"/>
      <c r="O34" s="279" t="s">
        <v>18</v>
      </c>
      <c r="P34" s="280"/>
      <c r="Q34" s="281"/>
      <c r="R34" s="282" t="s">
        <v>19</v>
      </c>
      <c r="S34" s="283"/>
      <c r="T34" s="284"/>
      <c r="U34" s="14" t="s">
        <v>69</v>
      </c>
      <c r="V34" s="15"/>
      <c r="W34" s="51" t="s">
        <v>92</v>
      </c>
      <c r="X34" s="55"/>
      <c r="Y34" s="52"/>
    </row>
    <row r="35" spans="5:25" ht="15" customHeight="1">
      <c r="E35" s="288"/>
      <c r="F35" s="18">
        <v>50</v>
      </c>
      <c r="G35" s="18">
        <v>100</v>
      </c>
      <c r="H35" s="18">
        <v>200</v>
      </c>
      <c r="I35" s="18">
        <v>400</v>
      </c>
      <c r="J35" s="18">
        <v>800</v>
      </c>
      <c r="K35" s="19">
        <v>1500</v>
      </c>
      <c r="L35" s="20">
        <v>50</v>
      </c>
      <c r="M35" s="20">
        <v>100</v>
      </c>
      <c r="N35" s="21">
        <v>200</v>
      </c>
      <c r="O35" s="23">
        <v>50</v>
      </c>
      <c r="P35" s="24">
        <v>100</v>
      </c>
      <c r="Q35" s="24">
        <v>200</v>
      </c>
      <c r="R35" s="22">
        <v>50</v>
      </c>
      <c r="S35" s="22">
        <v>100</v>
      </c>
      <c r="T35" s="22">
        <v>200</v>
      </c>
      <c r="U35" s="25">
        <v>200</v>
      </c>
      <c r="V35" s="26">
        <v>400</v>
      </c>
      <c r="W35" s="53"/>
      <c r="X35" s="56"/>
      <c r="Y35" s="54"/>
    </row>
    <row r="36" spans="5:25" ht="15" customHeight="1">
      <c r="E36" s="29">
        <v>20</v>
      </c>
      <c r="F36" s="79" t="s">
        <v>714</v>
      </c>
      <c r="G36" s="79" t="s">
        <v>715</v>
      </c>
      <c r="H36" s="79" t="s">
        <v>716</v>
      </c>
      <c r="I36" s="80" t="s">
        <v>717</v>
      </c>
      <c r="J36" s="80" t="s">
        <v>718</v>
      </c>
      <c r="K36" s="79" t="s">
        <v>719</v>
      </c>
      <c r="L36" s="81" t="s">
        <v>132</v>
      </c>
      <c r="M36" s="81" t="s">
        <v>720</v>
      </c>
      <c r="N36" s="82" t="s">
        <v>721</v>
      </c>
      <c r="O36" s="83" t="s">
        <v>722</v>
      </c>
      <c r="P36" s="84" t="s">
        <v>723</v>
      </c>
      <c r="Q36" s="84" t="s">
        <v>129</v>
      </c>
      <c r="R36" s="85" t="s">
        <v>724</v>
      </c>
      <c r="S36" s="85" t="s">
        <v>725</v>
      </c>
      <c r="T36" s="85" t="s">
        <v>726</v>
      </c>
      <c r="U36" s="86" t="s">
        <v>727</v>
      </c>
      <c r="V36" s="86" t="s">
        <v>728</v>
      </c>
      <c r="W36" s="30">
        <v>20</v>
      </c>
      <c r="X36" s="57"/>
      <c r="Y36" s="31"/>
    </row>
    <row r="37" spans="5:25" ht="15" customHeight="1">
      <c r="E37" s="29">
        <v>1</v>
      </c>
      <c r="F37" s="79" t="s">
        <v>729</v>
      </c>
      <c r="G37" s="79" t="s">
        <v>730</v>
      </c>
      <c r="H37" s="79" t="s">
        <v>731</v>
      </c>
      <c r="I37" s="80" t="s">
        <v>732</v>
      </c>
      <c r="J37" s="80" t="s">
        <v>733</v>
      </c>
      <c r="K37" s="79" t="s">
        <v>734</v>
      </c>
      <c r="L37" s="81" t="s">
        <v>735</v>
      </c>
      <c r="M37" s="81" t="s">
        <v>736</v>
      </c>
      <c r="N37" s="82" t="s">
        <v>737</v>
      </c>
      <c r="O37" s="95">
        <v>4.1909722222222223E-4</v>
      </c>
      <c r="P37" s="84" t="s">
        <v>742</v>
      </c>
      <c r="Q37" s="84" t="s">
        <v>743</v>
      </c>
      <c r="R37" s="85" t="s">
        <v>738</v>
      </c>
      <c r="S37" s="85" t="s">
        <v>739</v>
      </c>
      <c r="T37" s="85" t="s">
        <v>740</v>
      </c>
      <c r="U37" s="92">
        <v>1.965277777777778E-3</v>
      </c>
      <c r="V37" s="86" t="s">
        <v>741</v>
      </c>
      <c r="W37" s="30">
        <v>1</v>
      </c>
      <c r="X37" s="57"/>
      <c r="Y37" s="31"/>
    </row>
    <row r="38" spans="5:25" ht="20.05" customHeight="1">
      <c r="E38" s="9" t="s">
        <v>64</v>
      </c>
    </row>
    <row r="39" spans="5:25" ht="20.05" customHeight="1">
      <c r="E39" s="9" t="s">
        <v>130</v>
      </c>
    </row>
    <row r="40" spans="5:25" ht="15" customHeight="1">
      <c r="E40" s="287" t="s">
        <v>66</v>
      </c>
      <c r="F40" s="289" t="s">
        <v>67</v>
      </c>
      <c r="G40" s="290"/>
      <c r="H40" s="290"/>
      <c r="I40" s="290"/>
      <c r="J40" s="290"/>
      <c r="K40" s="290"/>
      <c r="L40" s="11" t="s">
        <v>68</v>
      </c>
      <c r="M40" s="12"/>
      <c r="N40" s="13"/>
      <c r="O40" s="279" t="s">
        <v>18</v>
      </c>
      <c r="P40" s="280"/>
      <c r="Q40" s="281"/>
      <c r="R40" s="282" t="s">
        <v>19</v>
      </c>
      <c r="S40" s="283"/>
      <c r="T40" s="284"/>
      <c r="U40" s="14" t="s">
        <v>69</v>
      </c>
      <c r="V40" s="15"/>
      <c r="W40" s="51" t="s">
        <v>92</v>
      </c>
      <c r="X40" s="55"/>
      <c r="Y40" s="52"/>
    </row>
    <row r="41" spans="5:25" ht="15" customHeight="1">
      <c r="E41" s="288"/>
      <c r="F41" s="18">
        <v>50</v>
      </c>
      <c r="G41" s="18">
        <v>100</v>
      </c>
      <c r="H41" s="18">
        <v>200</v>
      </c>
      <c r="I41" s="18">
        <v>400</v>
      </c>
      <c r="J41" s="18">
        <v>800</v>
      </c>
      <c r="K41" s="19">
        <v>1500</v>
      </c>
      <c r="L41" s="20">
        <v>50</v>
      </c>
      <c r="M41" s="20">
        <v>100</v>
      </c>
      <c r="N41" s="21">
        <v>200</v>
      </c>
      <c r="O41" s="23">
        <v>50</v>
      </c>
      <c r="P41" s="24">
        <v>100</v>
      </c>
      <c r="Q41" s="24">
        <v>200</v>
      </c>
      <c r="R41" s="22">
        <v>50</v>
      </c>
      <c r="S41" s="22">
        <v>100</v>
      </c>
      <c r="T41" s="22">
        <v>200</v>
      </c>
      <c r="U41" s="25">
        <v>200</v>
      </c>
      <c r="V41" s="26">
        <v>400</v>
      </c>
      <c r="W41" s="53"/>
      <c r="X41" s="56"/>
      <c r="Y41" s="54"/>
    </row>
    <row r="42" spans="5:25" ht="15" customHeight="1">
      <c r="E42" s="29">
        <v>20</v>
      </c>
      <c r="F42" s="79" t="s">
        <v>685</v>
      </c>
      <c r="G42" s="79" t="s">
        <v>686</v>
      </c>
      <c r="H42" s="79" t="s">
        <v>687</v>
      </c>
      <c r="I42" s="80" t="s">
        <v>688</v>
      </c>
      <c r="J42" s="80" t="s">
        <v>689</v>
      </c>
      <c r="K42" s="79" t="s">
        <v>690</v>
      </c>
      <c r="L42" s="81" t="s">
        <v>40</v>
      </c>
      <c r="M42" s="81" t="s">
        <v>691</v>
      </c>
      <c r="N42" s="82" t="s">
        <v>692</v>
      </c>
      <c r="O42" s="83" t="s">
        <v>693</v>
      </c>
      <c r="P42" s="84" t="s">
        <v>694</v>
      </c>
      <c r="Q42" s="84" t="s">
        <v>202</v>
      </c>
      <c r="R42" s="85" t="s">
        <v>695</v>
      </c>
      <c r="S42" s="85" t="s">
        <v>696</v>
      </c>
      <c r="T42" s="85" t="s">
        <v>697</v>
      </c>
      <c r="U42" s="86" t="s">
        <v>698</v>
      </c>
      <c r="V42" s="86" t="s">
        <v>131</v>
      </c>
      <c r="W42" s="30">
        <v>20</v>
      </c>
      <c r="X42" s="57"/>
      <c r="Y42" s="31"/>
    </row>
    <row r="43" spans="5:25" ht="15" customHeight="1">
      <c r="E43" s="29">
        <v>1</v>
      </c>
      <c r="F43" s="79" t="s">
        <v>699</v>
      </c>
      <c r="G43" s="79" t="s">
        <v>700</v>
      </c>
      <c r="H43" s="79" t="s">
        <v>701</v>
      </c>
      <c r="I43" s="80" t="s">
        <v>702</v>
      </c>
      <c r="J43" s="80" t="s">
        <v>703</v>
      </c>
      <c r="K43" s="79" t="s">
        <v>704</v>
      </c>
      <c r="L43" s="81" t="s">
        <v>705</v>
      </c>
      <c r="M43" s="81" t="s">
        <v>706</v>
      </c>
      <c r="N43" s="82" t="s">
        <v>707</v>
      </c>
      <c r="O43" s="83" t="s">
        <v>708</v>
      </c>
      <c r="P43" s="84" t="s">
        <v>709</v>
      </c>
      <c r="Q43" s="84" t="s">
        <v>203</v>
      </c>
      <c r="R43" s="85" t="s">
        <v>710</v>
      </c>
      <c r="S43" s="85" t="s">
        <v>711</v>
      </c>
      <c r="T43" s="85" t="s">
        <v>712</v>
      </c>
      <c r="U43" s="86" t="s">
        <v>713</v>
      </c>
      <c r="V43" s="86" t="s">
        <v>133</v>
      </c>
      <c r="W43" s="30">
        <v>1</v>
      </c>
      <c r="X43" s="57"/>
      <c r="Y43" s="31"/>
    </row>
    <row r="44" spans="5:25" ht="20.05" customHeight="1">
      <c r="E44" s="9" t="s">
        <v>64</v>
      </c>
    </row>
    <row r="45" spans="5:25" ht="20.05" customHeight="1">
      <c r="E45" s="9" t="s">
        <v>134</v>
      </c>
    </row>
    <row r="46" spans="5:25" ht="15" customHeight="1">
      <c r="E46" s="287" t="s">
        <v>66</v>
      </c>
      <c r="F46" s="289" t="s">
        <v>67</v>
      </c>
      <c r="G46" s="290"/>
      <c r="H46" s="290"/>
      <c r="I46" s="290"/>
      <c r="J46" s="290"/>
      <c r="K46" s="290"/>
      <c r="L46" s="11" t="s">
        <v>68</v>
      </c>
      <c r="M46" s="12"/>
      <c r="N46" s="13"/>
      <c r="O46" s="279" t="s">
        <v>18</v>
      </c>
      <c r="P46" s="280"/>
      <c r="Q46" s="281"/>
      <c r="R46" s="282" t="s">
        <v>19</v>
      </c>
      <c r="S46" s="283"/>
      <c r="T46" s="284"/>
      <c r="U46" s="14" t="s">
        <v>69</v>
      </c>
      <c r="V46" s="15"/>
      <c r="W46" s="51" t="s">
        <v>92</v>
      </c>
      <c r="X46" s="55"/>
      <c r="Y46" s="52"/>
    </row>
    <row r="47" spans="5:25" ht="15" customHeight="1">
      <c r="E47" s="288"/>
      <c r="F47" s="18">
        <v>50</v>
      </c>
      <c r="G47" s="18">
        <v>100</v>
      </c>
      <c r="H47" s="18">
        <v>200</v>
      </c>
      <c r="I47" s="18">
        <v>400</v>
      </c>
      <c r="J47" s="18">
        <v>800</v>
      </c>
      <c r="K47" s="19">
        <v>1500</v>
      </c>
      <c r="L47" s="20">
        <v>50</v>
      </c>
      <c r="M47" s="20">
        <v>100</v>
      </c>
      <c r="N47" s="21">
        <v>200</v>
      </c>
      <c r="O47" s="23">
        <v>50</v>
      </c>
      <c r="P47" s="24">
        <v>100</v>
      </c>
      <c r="Q47" s="24">
        <v>200</v>
      </c>
      <c r="R47" s="22">
        <v>50</v>
      </c>
      <c r="S47" s="22">
        <v>100</v>
      </c>
      <c r="T47" s="22">
        <v>200</v>
      </c>
      <c r="U47" s="25">
        <v>200</v>
      </c>
      <c r="V47" s="26">
        <v>400</v>
      </c>
      <c r="W47" s="53"/>
      <c r="X47" s="56"/>
      <c r="Y47" s="54"/>
    </row>
    <row r="48" spans="5:25" ht="15" customHeight="1">
      <c r="E48" s="29">
        <v>20</v>
      </c>
      <c r="F48" s="79" t="s">
        <v>651</v>
      </c>
      <c r="G48" s="79" t="s">
        <v>652</v>
      </c>
      <c r="H48" s="79" t="s">
        <v>653</v>
      </c>
      <c r="I48" s="80" t="s">
        <v>654</v>
      </c>
      <c r="J48" s="80" t="s">
        <v>655</v>
      </c>
      <c r="K48" s="79" t="s">
        <v>656</v>
      </c>
      <c r="L48" s="81" t="s">
        <v>657</v>
      </c>
      <c r="M48" s="81" t="s">
        <v>658</v>
      </c>
      <c r="N48" s="82" t="s">
        <v>659</v>
      </c>
      <c r="O48" s="83" t="s">
        <v>660</v>
      </c>
      <c r="P48" s="84" t="s">
        <v>661</v>
      </c>
      <c r="Q48" s="84" t="s">
        <v>662</v>
      </c>
      <c r="R48" s="85" t="s">
        <v>663</v>
      </c>
      <c r="S48" s="85" t="s">
        <v>664</v>
      </c>
      <c r="T48" s="85" t="s">
        <v>665</v>
      </c>
      <c r="U48" s="86" t="s">
        <v>666</v>
      </c>
      <c r="V48" s="86" t="s">
        <v>667</v>
      </c>
      <c r="W48" s="30">
        <v>20</v>
      </c>
      <c r="X48" s="57"/>
      <c r="Y48" s="31"/>
    </row>
    <row r="49" spans="5:25" ht="15" customHeight="1">
      <c r="E49" s="29">
        <v>1</v>
      </c>
      <c r="F49" s="79" t="s">
        <v>668</v>
      </c>
      <c r="G49" s="79" t="s">
        <v>669</v>
      </c>
      <c r="H49" s="79" t="s">
        <v>670</v>
      </c>
      <c r="I49" s="80" t="s">
        <v>671</v>
      </c>
      <c r="J49" s="80" t="s">
        <v>672</v>
      </c>
      <c r="K49" s="79" t="s">
        <v>673</v>
      </c>
      <c r="L49" s="81" t="s">
        <v>674</v>
      </c>
      <c r="M49" s="81" t="s">
        <v>675</v>
      </c>
      <c r="N49" s="82" t="s">
        <v>676</v>
      </c>
      <c r="O49" s="83" t="s">
        <v>677</v>
      </c>
      <c r="P49" s="84" t="s">
        <v>678</v>
      </c>
      <c r="Q49" s="84" t="s">
        <v>679</v>
      </c>
      <c r="R49" s="85" t="s">
        <v>680</v>
      </c>
      <c r="S49" s="85" t="s">
        <v>681</v>
      </c>
      <c r="T49" s="85" t="s">
        <v>682</v>
      </c>
      <c r="U49" s="86" t="s">
        <v>683</v>
      </c>
      <c r="V49" s="86" t="s">
        <v>684</v>
      </c>
      <c r="W49" s="30">
        <v>1</v>
      </c>
      <c r="X49" s="57"/>
      <c r="Y49" s="31"/>
    </row>
    <row r="50" spans="5:25" ht="20.05" customHeight="1">
      <c r="E50" s="9" t="s">
        <v>64</v>
      </c>
    </row>
    <row r="51" spans="5:25" ht="20.05" customHeight="1">
      <c r="E51" s="9" t="s">
        <v>135</v>
      </c>
    </row>
    <row r="52" spans="5:25" ht="15" customHeight="1">
      <c r="E52" s="287" t="s">
        <v>66</v>
      </c>
      <c r="F52" s="289" t="s">
        <v>67</v>
      </c>
      <c r="G52" s="290"/>
      <c r="H52" s="290"/>
      <c r="I52" s="290"/>
      <c r="J52" s="290"/>
      <c r="K52" s="290"/>
      <c r="L52" s="11" t="s">
        <v>68</v>
      </c>
      <c r="M52" s="12"/>
      <c r="N52" s="13"/>
      <c r="O52" s="279" t="s">
        <v>18</v>
      </c>
      <c r="P52" s="280"/>
      <c r="Q52" s="281"/>
      <c r="R52" s="282" t="s">
        <v>19</v>
      </c>
      <c r="S52" s="283"/>
      <c r="T52" s="284"/>
      <c r="U52" s="14" t="s">
        <v>69</v>
      </c>
      <c r="V52" s="15"/>
      <c r="W52" s="51" t="s">
        <v>92</v>
      </c>
      <c r="X52" s="55"/>
      <c r="Y52" s="52"/>
    </row>
    <row r="53" spans="5:25" ht="15" customHeight="1">
      <c r="E53" s="288"/>
      <c r="F53" s="18">
        <v>50</v>
      </c>
      <c r="G53" s="18">
        <v>100</v>
      </c>
      <c r="H53" s="18">
        <v>200</v>
      </c>
      <c r="I53" s="18">
        <v>400</v>
      </c>
      <c r="J53" s="18">
        <v>800</v>
      </c>
      <c r="K53" s="19">
        <v>1500</v>
      </c>
      <c r="L53" s="20">
        <v>50</v>
      </c>
      <c r="M53" s="20">
        <v>100</v>
      </c>
      <c r="N53" s="21">
        <v>200</v>
      </c>
      <c r="O53" s="23">
        <v>50</v>
      </c>
      <c r="P53" s="24">
        <v>100</v>
      </c>
      <c r="Q53" s="24">
        <v>200</v>
      </c>
      <c r="R53" s="22">
        <v>50</v>
      </c>
      <c r="S53" s="22">
        <v>100</v>
      </c>
      <c r="T53" s="22">
        <v>200</v>
      </c>
      <c r="U53" s="25">
        <v>200</v>
      </c>
      <c r="V53" s="26">
        <v>400</v>
      </c>
      <c r="W53" s="53"/>
      <c r="X53" s="56"/>
      <c r="Y53" s="54"/>
    </row>
    <row r="54" spans="5:25" ht="15" customHeight="1">
      <c r="E54" s="29">
        <v>20</v>
      </c>
      <c r="F54" s="79" t="s">
        <v>634</v>
      </c>
      <c r="G54" s="79" t="s">
        <v>635</v>
      </c>
      <c r="H54" s="79" t="s">
        <v>136</v>
      </c>
      <c r="I54" s="80" t="s">
        <v>137</v>
      </c>
      <c r="J54" s="80" t="s">
        <v>636</v>
      </c>
      <c r="K54" s="79" t="s">
        <v>637</v>
      </c>
      <c r="L54" s="81" t="s">
        <v>638</v>
      </c>
      <c r="M54" s="81" t="s">
        <v>639</v>
      </c>
      <c r="N54" s="82" t="s">
        <v>138</v>
      </c>
      <c r="O54" s="83" t="s">
        <v>640</v>
      </c>
      <c r="P54" s="84" t="s">
        <v>641</v>
      </c>
      <c r="Q54" s="84" t="s">
        <v>139</v>
      </c>
      <c r="R54" s="85" t="s">
        <v>642</v>
      </c>
      <c r="S54" s="85" t="s">
        <v>140</v>
      </c>
      <c r="T54" s="85" t="s">
        <v>39</v>
      </c>
      <c r="U54" s="86" t="s">
        <v>141</v>
      </c>
      <c r="V54" s="86" t="s">
        <v>142</v>
      </c>
      <c r="W54" s="30">
        <v>20</v>
      </c>
      <c r="X54" s="57"/>
      <c r="Y54" s="31"/>
    </row>
    <row r="55" spans="5:25" ht="15" customHeight="1">
      <c r="E55" s="29">
        <v>1</v>
      </c>
      <c r="F55" s="79" t="s">
        <v>643</v>
      </c>
      <c r="G55" s="79" t="s">
        <v>644</v>
      </c>
      <c r="H55" s="79" t="s">
        <v>143</v>
      </c>
      <c r="I55" s="80" t="s">
        <v>144</v>
      </c>
      <c r="J55" s="80" t="s">
        <v>645</v>
      </c>
      <c r="K55" s="79" t="s">
        <v>646</v>
      </c>
      <c r="L55" s="81" t="s">
        <v>83</v>
      </c>
      <c r="M55" s="81" t="s">
        <v>647</v>
      </c>
      <c r="N55" s="82" t="s">
        <v>145</v>
      </c>
      <c r="O55" s="83" t="s">
        <v>648</v>
      </c>
      <c r="P55" s="84" t="s">
        <v>649</v>
      </c>
      <c r="Q55" s="84" t="s">
        <v>146</v>
      </c>
      <c r="R55" s="85" t="s">
        <v>650</v>
      </c>
      <c r="S55" s="85" t="s">
        <v>147</v>
      </c>
      <c r="T55" s="85" t="s">
        <v>41</v>
      </c>
      <c r="U55" s="86" t="s">
        <v>148</v>
      </c>
      <c r="V55" s="86" t="s">
        <v>149</v>
      </c>
      <c r="W55" s="30">
        <v>1</v>
      </c>
      <c r="X55" s="57"/>
      <c r="Y55" s="31"/>
    </row>
    <row r="56" spans="5:25" ht="20.05" customHeight="1">
      <c r="E56" s="9" t="s">
        <v>64</v>
      </c>
    </row>
    <row r="57" spans="5:25" ht="20.05" customHeight="1">
      <c r="E57" s="9" t="s">
        <v>150</v>
      </c>
    </row>
    <row r="58" spans="5:25" ht="15" customHeight="1">
      <c r="E58" s="287" t="s">
        <v>66</v>
      </c>
      <c r="F58" s="289" t="s">
        <v>67</v>
      </c>
      <c r="G58" s="290"/>
      <c r="H58" s="290"/>
      <c r="I58" s="290"/>
      <c r="J58" s="290"/>
      <c r="K58" s="290"/>
      <c r="L58" s="11" t="s">
        <v>68</v>
      </c>
      <c r="M58" s="12"/>
      <c r="N58" s="13"/>
      <c r="O58" s="279" t="s">
        <v>18</v>
      </c>
      <c r="P58" s="280"/>
      <c r="Q58" s="281"/>
      <c r="R58" s="282" t="s">
        <v>19</v>
      </c>
      <c r="S58" s="283"/>
      <c r="T58" s="284"/>
      <c r="U58" s="14" t="s">
        <v>69</v>
      </c>
      <c r="V58" s="15"/>
      <c r="W58" s="51" t="s">
        <v>70</v>
      </c>
      <c r="X58" s="55"/>
      <c r="Y58" s="52"/>
    </row>
    <row r="59" spans="5:25" ht="15" customHeight="1">
      <c r="E59" s="288"/>
      <c r="F59" s="18">
        <v>50</v>
      </c>
      <c r="G59" s="18">
        <v>100</v>
      </c>
      <c r="H59" s="18">
        <v>200</v>
      </c>
      <c r="I59" s="18">
        <v>400</v>
      </c>
      <c r="J59" s="18">
        <v>800</v>
      </c>
      <c r="K59" s="19">
        <v>1500</v>
      </c>
      <c r="L59" s="20">
        <v>50</v>
      </c>
      <c r="M59" s="20">
        <v>100</v>
      </c>
      <c r="N59" s="21">
        <v>200</v>
      </c>
      <c r="O59" s="23">
        <v>50</v>
      </c>
      <c r="P59" s="24">
        <v>100</v>
      </c>
      <c r="Q59" s="24">
        <v>200</v>
      </c>
      <c r="R59" s="22">
        <v>50</v>
      </c>
      <c r="S59" s="22">
        <v>100</v>
      </c>
      <c r="T59" s="22">
        <v>200</v>
      </c>
      <c r="U59" s="25">
        <v>200</v>
      </c>
      <c r="V59" s="26">
        <v>400</v>
      </c>
      <c r="W59" s="53"/>
      <c r="X59" s="56"/>
      <c r="Y59" s="54"/>
    </row>
    <row r="60" spans="5:25" ht="15" customHeight="1">
      <c r="E60" s="29">
        <v>20</v>
      </c>
      <c r="F60" s="79" t="s">
        <v>613</v>
      </c>
      <c r="G60" s="79" t="s">
        <v>151</v>
      </c>
      <c r="H60" s="79" t="s">
        <v>614</v>
      </c>
      <c r="I60" s="80" t="s">
        <v>615</v>
      </c>
      <c r="J60" s="80" t="s">
        <v>616</v>
      </c>
      <c r="K60" s="79" t="s">
        <v>617</v>
      </c>
      <c r="L60" s="81" t="s">
        <v>36</v>
      </c>
      <c r="M60" s="81" t="s">
        <v>618</v>
      </c>
      <c r="N60" s="82" t="s">
        <v>152</v>
      </c>
      <c r="O60" s="83" t="s">
        <v>619</v>
      </c>
      <c r="P60" s="84" t="s">
        <v>620</v>
      </c>
      <c r="Q60" s="84" t="s">
        <v>56</v>
      </c>
      <c r="R60" s="85" t="s">
        <v>621</v>
      </c>
      <c r="S60" s="85" t="s">
        <v>153</v>
      </c>
      <c r="T60" s="85" t="s">
        <v>622</v>
      </c>
      <c r="U60" s="86" t="s">
        <v>154</v>
      </c>
      <c r="V60" s="86" t="s">
        <v>623</v>
      </c>
      <c r="W60" s="30">
        <v>20</v>
      </c>
      <c r="X60" s="57"/>
      <c r="Y60" s="31"/>
    </row>
    <row r="61" spans="5:25" ht="15" customHeight="1">
      <c r="E61" s="29">
        <v>1</v>
      </c>
      <c r="F61" s="79" t="s">
        <v>624</v>
      </c>
      <c r="G61" s="79" t="s">
        <v>155</v>
      </c>
      <c r="H61" s="79" t="s">
        <v>625</v>
      </c>
      <c r="I61" s="80" t="s">
        <v>626</v>
      </c>
      <c r="J61" s="80" t="s">
        <v>627</v>
      </c>
      <c r="K61" s="79" t="s">
        <v>628</v>
      </c>
      <c r="L61" s="81" t="s">
        <v>37</v>
      </c>
      <c r="M61" s="81" t="s">
        <v>629</v>
      </c>
      <c r="N61" s="82" t="s">
        <v>156</v>
      </c>
      <c r="O61" s="83" t="s">
        <v>55</v>
      </c>
      <c r="P61" s="84" t="s">
        <v>630</v>
      </c>
      <c r="Q61" s="84" t="s">
        <v>57</v>
      </c>
      <c r="R61" s="85" t="s">
        <v>631</v>
      </c>
      <c r="S61" s="85" t="s">
        <v>157</v>
      </c>
      <c r="T61" s="85" t="s">
        <v>632</v>
      </c>
      <c r="U61" s="86" t="s">
        <v>158</v>
      </c>
      <c r="V61" s="86" t="s">
        <v>633</v>
      </c>
      <c r="W61" s="30">
        <v>1</v>
      </c>
      <c r="X61" s="57"/>
      <c r="Y61" s="31"/>
    </row>
    <row r="62" spans="5:25" ht="20.05" customHeight="1">
      <c r="E62" s="9" t="s">
        <v>64</v>
      </c>
    </row>
    <row r="63" spans="5:25" ht="20.05" customHeight="1">
      <c r="E63" s="9" t="s">
        <v>159</v>
      </c>
    </row>
    <row r="64" spans="5:25" ht="15" customHeight="1">
      <c r="E64" s="287" t="s">
        <v>66</v>
      </c>
      <c r="F64" s="289" t="s">
        <v>67</v>
      </c>
      <c r="G64" s="290"/>
      <c r="H64" s="290"/>
      <c r="I64" s="290"/>
      <c r="J64" s="290"/>
      <c r="K64" s="290"/>
      <c r="L64" s="11" t="s">
        <v>68</v>
      </c>
      <c r="M64" s="12"/>
      <c r="N64" s="13"/>
      <c r="O64" s="279" t="s">
        <v>18</v>
      </c>
      <c r="P64" s="280"/>
      <c r="Q64" s="281"/>
      <c r="R64" s="282" t="s">
        <v>19</v>
      </c>
      <c r="S64" s="283"/>
      <c r="T64" s="284"/>
      <c r="U64" s="14" t="s">
        <v>69</v>
      </c>
      <c r="V64" s="15"/>
      <c r="W64" s="51" t="s">
        <v>70</v>
      </c>
      <c r="X64" s="55"/>
      <c r="Y64" s="52"/>
    </row>
    <row r="65" spans="5:25" ht="15" customHeight="1">
      <c r="E65" s="288"/>
      <c r="F65" s="18">
        <v>50</v>
      </c>
      <c r="G65" s="18">
        <v>100</v>
      </c>
      <c r="H65" s="18">
        <v>200</v>
      </c>
      <c r="I65" s="18">
        <v>400</v>
      </c>
      <c r="J65" s="18">
        <v>800</v>
      </c>
      <c r="K65" s="19">
        <v>1500</v>
      </c>
      <c r="L65" s="20">
        <v>50</v>
      </c>
      <c r="M65" s="20">
        <v>100</v>
      </c>
      <c r="N65" s="21">
        <v>200</v>
      </c>
      <c r="O65" s="23">
        <v>50</v>
      </c>
      <c r="P65" s="24">
        <v>100</v>
      </c>
      <c r="Q65" s="24">
        <v>200</v>
      </c>
      <c r="R65" s="22">
        <v>50</v>
      </c>
      <c r="S65" s="22">
        <v>100</v>
      </c>
      <c r="T65" s="22">
        <v>200</v>
      </c>
      <c r="U65" s="26">
        <v>200</v>
      </c>
      <c r="V65" s="26">
        <v>400</v>
      </c>
      <c r="W65" s="53"/>
      <c r="X65" s="56"/>
      <c r="Y65" s="54"/>
    </row>
    <row r="66" spans="5:25" ht="15" customHeight="1">
      <c r="E66" s="29">
        <v>20</v>
      </c>
      <c r="F66" s="79" t="s">
        <v>586</v>
      </c>
      <c r="G66" s="79" t="s">
        <v>587</v>
      </c>
      <c r="H66" s="79" t="s">
        <v>588</v>
      </c>
      <c r="I66" s="80" t="s">
        <v>589</v>
      </c>
      <c r="J66" s="80" t="s">
        <v>590</v>
      </c>
      <c r="K66" s="79" t="s">
        <v>591</v>
      </c>
      <c r="L66" s="81" t="s">
        <v>592</v>
      </c>
      <c r="M66" s="81" t="s">
        <v>593</v>
      </c>
      <c r="N66" s="82" t="s">
        <v>160</v>
      </c>
      <c r="O66" s="83" t="s">
        <v>594</v>
      </c>
      <c r="P66" s="84" t="s">
        <v>38</v>
      </c>
      <c r="Q66" s="84" t="s">
        <v>595</v>
      </c>
      <c r="R66" s="85" t="s">
        <v>596</v>
      </c>
      <c r="S66" s="85" t="s">
        <v>597</v>
      </c>
      <c r="T66" s="85" t="s">
        <v>161</v>
      </c>
      <c r="U66" s="86" t="s">
        <v>598</v>
      </c>
      <c r="V66" s="86" t="s">
        <v>599</v>
      </c>
      <c r="W66" s="30">
        <v>20</v>
      </c>
      <c r="X66" s="57"/>
      <c r="Y66" s="31"/>
    </row>
    <row r="67" spans="5:25" ht="15" customHeight="1">
      <c r="E67" s="29">
        <v>1</v>
      </c>
      <c r="F67" s="79" t="s">
        <v>600</v>
      </c>
      <c r="G67" s="79" t="s">
        <v>601</v>
      </c>
      <c r="H67" s="79" t="s">
        <v>602</v>
      </c>
      <c r="I67" s="80" t="s">
        <v>603</v>
      </c>
      <c r="J67" s="80" t="s">
        <v>604</v>
      </c>
      <c r="K67" s="79" t="s">
        <v>605</v>
      </c>
      <c r="L67" s="81" t="s">
        <v>606</v>
      </c>
      <c r="M67" s="81" t="s">
        <v>607</v>
      </c>
      <c r="N67" s="82" t="s">
        <v>162</v>
      </c>
      <c r="O67" s="95">
        <v>3.7268518518518526E-4</v>
      </c>
      <c r="P67" s="84" t="s">
        <v>610</v>
      </c>
      <c r="Q67" s="84" t="s">
        <v>611</v>
      </c>
      <c r="R67" s="85" t="s">
        <v>608</v>
      </c>
      <c r="S67" s="85" t="s">
        <v>609</v>
      </c>
      <c r="T67" s="85" t="s">
        <v>163</v>
      </c>
      <c r="U67" s="92">
        <v>1.7747685185185186E-3</v>
      </c>
      <c r="V67" s="86" t="s">
        <v>612</v>
      </c>
      <c r="W67" s="30">
        <v>1</v>
      </c>
      <c r="X67" s="57"/>
      <c r="Y67" s="31"/>
    </row>
    <row r="68" spans="5:25" ht="20.05" customHeight="1">
      <c r="E68" s="9" t="s">
        <v>64</v>
      </c>
    </row>
    <row r="69" spans="5:25" ht="20.05" customHeight="1">
      <c r="E69" s="9" t="s">
        <v>164</v>
      </c>
    </row>
    <row r="70" spans="5:25" ht="15" customHeight="1">
      <c r="E70" s="287" t="s">
        <v>66</v>
      </c>
      <c r="F70" s="289" t="s">
        <v>67</v>
      </c>
      <c r="G70" s="290"/>
      <c r="H70" s="290"/>
      <c r="I70" s="290"/>
      <c r="J70" s="290"/>
      <c r="K70" s="290"/>
      <c r="L70" s="11" t="s">
        <v>68</v>
      </c>
      <c r="M70" s="12"/>
      <c r="N70" s="13"/>
      <c r="O70" s="279" t="s">
        <v>18</v>
      </c>
      <c r="P70" s="280"/>
      <c r="Q70" s="281"/>
      <c r="R70" s="282" t="s">
        <v>19</v>
      </c>
      <c r="S70" s="283"/>
      <c r="T70" s="284"/>
      <c r="U70" s="14" t="s">
        <v>69</v>
      </c>
      <c r="V70" s="15"/>
      <c r="W70" s="51" t="s">
        <v>70</v>
      </c>
      <c r="X70" s="55"/>
      <c r="Y70" s="52"/>
    </row>
    <row r="71" spans="5:25" ht="15" customHeight="1">
      <c r="E71" s="288"/>
      <c r="F71" s="18">
        <v>50</v>
      </c>
      <c r="G71" s="18">
        <v>100</v>
      </c>
      <c r="H71" s="18">
        <v>200</v>
      </c>
      <c r="I71" s="18">
        <v>400</v>
      </c>
      <c r="J71" s="18">
        <v>800</v>
      </c>
      <c r="K71" s="19">
        <v>1500</v>
      </c>
      <c r="L71" s="20">
        <v>50</v>
      </c>
      <c r="M71" s="20">
        <v>100</v>
      </c>
      <c r="N71" s="21">
        <v>200</v>
      </c>
      <c r="O71" s="23">
        <v>50</v>
      </c>
      <c r="P71" s="24">
        <v>100</v>
      </c>
      <c r="Q71" s="24">
        <v>200</v>
      </c>
      <c r="R71" s="22">
        <v>50</v>
      </c>
      <c r="S71" s="22">
        <v>100</v>
      </c>
      <c r="T71" s="22">
        <v>200</v>
      </c>
      <c r="U71" s="25">
        <v>200</v>
      </c>
      <c r="V71" s="26">
        <v>400</v>
      </c>
      <c r="W71" s="53"/>
      <c r="X71" s="56"/>
      <c r="Y71" s="54"/>
    </row>
    <row r="72" spans="5:25" ht="15" customHeight="1">
      <c r="E72" s="29">
        <v>20</v>
      </c>
      <c r="F72" s="79" t="s">
        <v>552</v>
      </c>
      <c r="G72" s="79" t="s">
        <v>553</v>
      </c>
      <c r="H72" s="79" t="s">
        <v>554</v>
      </c>
      <c r="I72" s="80" t="s">
        <v>555</v>
      </c>
      <c r="J72" s="80" t="s">
        <v>556</v>
      </c>
      <c r="K72" s="79" t="s">
        <v>557</v>
      </c>
      <c r="L72" s="81" t="s">
        <v>558</v>
      </c>
      <c r="M72" s="81" t="s">
        <v>559</v>
      </c>
      <c r="N72" s="82" t="s">
        <v>560</v>
      </c>
      <c r="O72" s="83" t="s">
        <v>561</v>
      </c>
      <c r="P72" s="84" t="s">
        <v>562</v>
      </c>
      <c r="Q72" s="84" t="s">
        <v>563</v>
      </c>
      <c r="R72" s="85" t="s">
        <v>564</v>
      </c>
      <c r="S72" s="85" t="s">
        <v>565</v>
      </c>
      <c r="T72" s="85" t="s">
        <v>566</v>
      </c>
      <c r="U72" s="86" t="s">
        <v>567</v>
      </c>
      <c r="V72" s="86" t="s">
        <v>568</v>
      </c>
      <c r="W72" s="30">
        <v>20</v>
      </c>
      <c r="X72" s="57"/>
      <c r="Y72" s="31"/>
    </row>
    <row r="73" spans="5:25" ht="15" customHeight="1">
      <c r="E73" s="29">
        <v>1</v>
      </c>
      <c r="F73" s="79" t="s">
        <v>569</v>
      </c>
      <c r="G73" s="79" t="s">
        <v>570</v>
      </c>
      <c r="H73" s="79" t="s">
        <v>571</v>
      </c>
      <c r="I73" s="80" t="s">
        <v>572</v>
      </c>
      <c r="J73" s="80" t="s">
        <v>573</v>
      </c>
      <c r="K73" s="79" t="s">
        <v>574</v>
      </c>
      <c r="L73" s="81" t="s">
        <v>575</v>
      </c>
      <c r="M73" s="81" t="s">
        <v>576</v>
      </c>
      <c r="N73" s="82" t="s">
        <v>577</v>
      </c>
      <c r="O73" s="83" t="s">
        <v>578</v>
      </c>
      <c r="P73" s="84" t="s">
        <v>579</v>
      </c>
      <c r="Q73" s="84" t="s">
        <v>580</v>
      </c>
      <c r="R73" s="85" t="s">
        <v>581</v>
      </c>
      <c r="S73" s="85" t="s">
        <v>582</v>
      </c>
      <c r="T73" s="85" t="s">
        <v>583</v>
      </c>
      <c r="U73" s="86" t="s">
        <v>584</v>
      </c>
      <c r="V73" s="86" t="s">
        <v>585</v>
      </c>
      <c r="W73" s="30">
        <v>1</v>
      </c>
      <c r="X73" s="57"/>
      <c r="Y73" s="31"/>
    </row>
    <row r="74" spans="5:25" ht="20.05" customHeight="1">
      <c r="E74" s="9" t="s">
        <v>165</v>
      </c>
    </row>
    <row r="75" spans="5:25" ht="20.05" customHeight="1">
      <c r="E75" s="9" t="s">
        <v>535</v>
      </c>
    </row>
    <row r="76" spans="5:25" ht="15" customHeight="1">
      <c r="E76" s="287" t="s">
        <v>66</v>
      </c>
      <c r="F76" s="289" t="s">
        <v>67</v>
      </c>
      <c r="G76" s="290"/>
      <c r="H76" s="290"/>
      <c r="I76" s="290"/>
      <c r="J76" s="290"/>
      <c r="K76" s="290"/>
      <c r="L76" s="11" t="s">
        <v>68</v>
      </c>
      <c r="M76" s="12"/>
      <c r="N76" s="13"/>
      <c r="O76" s="279" t="s">
        <v>18</v>
      </c>
      <c r="P76" s="280"/>
      <c r="Q76" s="281"/>
      <c r="R76" s="282" t="s">
        <v>19</v>
      </c>
      <c r="S76" s="283"/>
      <c r="T76" s="284"/>
      <c r="U76" s="14" t="s">
        <v>69</v>
      </c>
      <c r="V76" s="15"/>
      <c r="W76" s="51" t="s">
        <v>92</v>
      </c>
      <c r="X76" s="55"/>
      <c r="Y76" s="52"/>
    </row>
    <row r="77" spans="5:25" ht="15" customHeight="1">
      <c r="E77" s="288"/>
      <c r="F77" s="18">
        <v>50</v>
      </c>
      <c r="G77" s="18">
        <v>100</v>
      </c>
      <c r="H77" s="18">
        <v>200</v>
      </c>
      <c r="I77" s="18">
        <v>400</v>
      </c>
      <c r="J77" s="18">
        <v>800</v>
      </c>
      <c r="K77" s="19">
        <v>1500</v>
      </c>
      <c r="L77" s="20">
        <v>50</v>
      </c>
      <c r="M77" s="20">
        <v>100</v>
      </c>
      <c r="N77" s="21">
        <v>200</v>
      </c>
      <c r="O77" s="23">
        <v>50</v>
      </c>
      <c r="P77" s="24">
        <v>100</v>
      </c>
      <c r="Q77" s="24">
        <v>200</v>
      </c>
      <c r="R77" s="22">
        <v>50</v>
      </c>
      <c r="S77" s="22">
        <v>100</v>
      </c>
      <c r="T77" s="22">
        <v>200</v>
      </c>
      <c r="U77" s="26">
        <v>200</v>
      </c>
      <c r="V77" s="26">
        <v>400</v>
      </c>
      <c r="W77" s="53"/>
      <c r="X77" s="56"/>
      <c r="Y77" s="54"/>
    </row>
    <row r="78" spans="5:25" ht="15" customHeight="1">
      <c r="E78" s="29">
        <v>20</v>
      </c>
      <c r="F78" s="79" t="s">
        <v>166</v>
      </c>
      <c r="G78" s="79" t="s">
        <v>167</v>
      </c>
      <c r="H78" s="79" t="s">
        <v>536</v>
      </c>
      <c r="I78" s="80" t="s">
        <v>537</v>
      </c>
      <c r="J78" s="80" t="s">
        <v>168</v>
      </c>
      <c r="K78" s="79" t="s">
        <v>538</v>
      </c>
      <c r="L78" s="81" t="s">
        <v>44</v>
      </c>
      <c r="M78" s="81" t="s">
        <v>169</v>
      </c>
      <c r="N78" s="82" t="s">
        <v>539</v>
      </c>
      <c r="O78" s="83" t="s">
        <v>540</v>
      </c>
      <c r="P78" s="84" t="s">
        <v>541</v>
      </c>
      <c r="Q78" s="84" t="s">
        <v>542</v>
      </c>
      <c r="R78" s="85" t="s">
        <v>543</v>
      </c>
      <c r="S78" s="85" t="s">
        <v>23</v>
      </c>
      <c r="T78" s="85" t="s">
        <v>45</v>
      </c>
      <c r="U78" s="86" t="s">
        <v>544</v>
      </c>
      <c r="V78" s="86" t="s">
        <v>171</v>
      </c>
      <c r="W78" s="30">
        <v>20</v>
      </c>
      <c r="X78" s="57"/>
      <c r="Y78" s="31"/>
    </row>
    <row r="79" spans="5:25" ht="15" customHeight="1">
      <c r="E79" s="29">
        <v>1</v>
      </c>
      <c r="F79" s="79" t="s">
        <v>172</v>
      </c>
      <c r="G79" s="79" t="s">
        <v>173</v>
      </c>
      <c r="H79" s="79" t="s">
        <v>545</v>
      </c>
      <c r="I79" s="80" t="s">
        <v>546</v>
      </c>
      <c r="J79" s="80" t="s">
        <v>174</v>
      </c>
      <c r="K79" s="79" t="s">
        <v>547</v>
      </c>
      <c r="L79" s="81" t="s">
        <v>46</v>
      </c>
      <c r="M79" s="81" t="s">
        <v>175</v>
      </c>
      <c r="N79" s="82" t="s">
        <v>548</v>
      </c>
      <c r="O79" s="95">
        <v>6.0648148148148139E-4</v>
      </c>
      <c r="P79" s="84" t="s">
        <v>550</v>
      </c>
      <c r="Q79" s="84" t="s">
        <v>551</v>
      </c>
      <c r="R79" s="85" t="s">
        <v>549</v>
      </c>
      <c r="S79" s="85" t="s">
        <v>29</v>
      </c>
      <c r="T79" s="85" t="s">
        <v>47</v>
      </c>
      <c r="U79" s="92">
        <v>3.0219907407407405E-3</v>
      </c>
      <c r="V79" s="86" t="s">
        <v>48</v>
      </c>
      <c r="W79" s="30">
        <v>1</v>
      </c>
      <c r="X79" s="57"/>
      <c r="Y79" s="31"/>
    </row>
    <row r="80" spans="5:25" ht="20.05" customHeight="1">
      <c r="E80" s="9" t="s">
        <v>165</v>
      </c>
    </row>
    <row r="81" spans="5:25" ht="20.05" customHeight="1">
      <c r="E81" s="9" t="s">
        <v>513</v>
      </c>
    </row>
    <row r="82" spans="5:25" ht="15" customHeight="1">
      <c r="E82" s="296" t="s">
        <v>177</v>
      </c>
      <c r="F82" s="289" t="s">
        <v>178</v>
      </c>
      <c r="G82" s="290"/>
      <c r="H82" s="290"/>
      <c r="I82" s="290"/>
      <c r="J82" s="290"/>
      <c r="K82" s="290"/>
      <c r="L82" s="58" t="s">
        <v>179</v>
      </c>
      <c r="M82" s="59"/>
      <c r="N82" s="60"/>
      <c r="O82" s="279" t="s">
        <v>18</v>
      </c>
      <c r="P82" s="280"/>
      <c r="Q82" s="281"/>
      <c r="R82" s="282" t="s">
        <v>19</v>
      </c>
      <c r="S82" s="283"/>
      <c r="T82" s="284"/>
      <c r="U82" s="14" t="s">
        <v>180</v>
      </c>
      <c r="V82" s="15"/>
      <c r="W82" s="61" t="s">
        <v>181</v>
      </c>
      <c r="X82" s="62"/>
      <c r="Y82" s="63"/>
    </row>
    <row r="83" spans="5:25" ht="15" customHeight="1">
      <c r="E83" s="297"/>
      <c r="F83" s="18">
        <v>50</v>
      </c>
      <c r="G83" s="18">
        <v>100</v>
      </c>
      <c r="H83" s="18">
        <v>200</v>
      </c>
      <c r="I83" s="18">
        <v>400</v>
      </c>
      <c r="J83" s="18">
        <v>800</v>
      </c>
      <c r="K83" s="19">
        <v>1500</v>
      </c>
      <c r="L83" s="64">
        <v>50</v>
      </c>
      <c r="M83" s="64">
        <v>100</v>
      </c>
      <c r="N83" s="65">
        <v>200</v>
      </c>
      <c r="O83" s="23">
        <v>50</v>
      </c>
      <c r="P83" s="24">
        <v>100</v>
      </c>
      <c r="Q83" s="24">
        <v>200</v>
      </c>
      <c r="R83" s="22">
        <v>50</v>
      </c>
      <c r="S83" s="22">
        <v>100</v>
      </c>
      <c r="T83" s="22">
        <v>200</v>
      </c>
      <c r="U83" s="26">
        <v>200</v>
      </c>
      <c r="V83" s="26">
        <v>400</v>
      </c>
      <c r="W83" s="66"/>
      <c r="X83" s="67"/>
      <c r="Y83" s="68"/>
    </row>
    <row r="84" spans="5:25" ht="15" customHeight="1">
      <c r="E84" s="69">
        <v>20</v>
      </c>
      <c r="F84" s="79" t="s">
        <v>182</v>
      </c>
      <c r="G84" s="79" t="s">
        <v>514</v>
      </c>
      <c r="H84" s="79" t="s">
        <v>515</v>
      </c>
      <c r="I84" s="80" t="s">
        <v>516</v>
      </c>
      <c r="J84" s="80" t="s">
        <v>183</v>
      </c>
      <c r="K84" s="79" t="s">
        <v>517</v>
      </c>
      <c r="L84" s="81" t="s">
        <v>184</v>
      </c>
      <c r="M84" s="81" t="s">
        <v>185</v>
      </c>
      <c r="N84" s="82" t="s">
        <v>518</v>
      </c>
      <c r="O84" s="95">
        <v>4.2546296296296294E-4</v>
      </c>
      <c r="P84" s="84" t="s">
        <v>519</v>
      </c>
      <c r="Q84" s="84" t="s">
        <v>520</v>
      </c>
      <c r="R84" s="85" t="s">
        <v>521</v>
      </c>
      <c r="S84" s="85" t="s">
        <v>50</v>
      </c>
      <c r="T84" s="85" t="s">
        <v>522</v>
      </c>
      <c r="U84" s="96">
        <v>2.0391203703703704E-3</v>
      </c>
      <c r="V84" s="86" t="s">
        <v>523</v>
      </c>
      <c r="W84" s="70">
        <v>20</v>
      </c>
      <c r="X84" s="71"/>
      <c r="Y84" s="72"/>
    </row>
    <row r="85" spans="5:25" ht="15" customHeight="1">
      <c r="E85" s="69">
        <v>1</v>
      </c>
      <c r="F85" s="87" t="s">
        <v>186</v>
      </c>
      <c r="G85" s="87" t="s">
        <v>49</v>
      </c>
      <c r="H85" s="87" t="s">
        <v>524</v>
      </c>
      <c r="I85" s="78" t="s">
        <v>525</v>
      </c>
      <c r="J85" s="93" t="s">
        <v>187</v>
      </c>
      <c r="K85" s="87" t="s">
        <v>526</v>
      </c>
      <c r="L85" s="88" t="s">
        <v>188</v>
      </c>
      <c r="M85" s="88" t="s">
        <v>189</v>
      </c>
      <c r="N85" s="90" t="s">
        <v>527</v>
      </c>
      <c r="O85" s="95">
        <v>5.5046296296296299E-4</v>
      </c>
      <c r="P85" s="84" t="s">
        <v>528</v>
      </c>
      <c r="Q85" s="84" t="s">
        <v>529</v>
      </c>
      <c r="R85" s="85" t="s">
        <v>530</v>
      </c>
      <c r="S85" s="85" t="s">
        <v>52</v>
      </c>
      <c r="T85" s="85" t="s">
        <v>531</v>
      </c>
      <c r="U85" s="96">
        <v>2.6383101851851849E-3</v>
      </c>
      <c r="V85" s="86" t="s">
        <v>532</v>
      </c>
      <c r="W85" s="70">
        <v>1</v>
      </c>
      <c r="X85" s="71"/>
      <c r="Y85" s="72"/>
    </row>
    <row r="86" spans="5:25" ht="20.05" customHeight="1">
      <c r="E86" s="9" t="s">
        <v>165</v>
      </c>
    </row>
    <row r="87" spans="5:25" ht="20.05" customHeight="1">
      <c r="E87" s="9" t="s">
        <v>35</v>
      </c>
    </row>
    <row r="88" spans="5:25" ht="15" customHeight="1">
      <c r="E88" s="287" t="s">
        <v>66</v>
      </c>
      <c r="F88" s="289" t="s">
        <v>67</v>
      </c>
      <c r="G88" s="290"/>
      <c r="H88" s="290"/>
      <c r="I88" s="290"/>
      <c r="J88" s="290"/>
      <c r="K88" s="290"/>
      <c r="L88" s="11" t="s">
        <v>68</v>
      </c>
      <c r="M88" s="12"/>
      <c r="N88" s="13"/>
      <c r="O88" s="279" t="s">
        <v>18</v>
      </c>
      <c r="P88" s="280"/>
      <c r="Q88" s="281"/>
      <c r="R88" s="282" t="s">
        <v>19</v>
      </c>
      <c r="S88" s="283"/>
      <c r="T88" s="284"/>
      <c r="U88" s="14" t="s">
        <v>69</v>
      </c>
      <c r="V88" s="15"/>
      <c r="W88" s="51" t="s">
        <v>70</v>
      </c>
      <c r="X88" s="55"/>
      <c r="Y88" s="52"/>
    </row>
    <row r="89" spans="5:25" ht="15" customHeight="1">
      <c r="E89" s="288"/>
      <c r="F89" s="18">
        <v>50</v>
      </c>
      <c r="G89" s="18">
        <v>100</v>
      </c>
      <c r="H89" s="18">
        <v>200</v>
      </c>
      <c r="I89" s="18">
        <v>400</v>
      </c>
      <c r="J89" s="18">
        <v>800</v>
      </c>
      <c r="K89" s="19">
        <v>1500</v>
      </c>
      <c r="L89" s="20">
        <v>50</v>
      </c>
      <c r="M89" s="20">
        <v>100</v>
      </c>
      <c r="N89" s="21">
        <v>200</v>
      </c>
      <c r="O89" s="23">
        <v>50</v>
      </c>
      <c r="P89" s="24">
        <v>100</v>
      </c>
      <c r="Q89" s="24">
        <v>200</v>
      </c>
      <c r="R89" s="22">
        <v>50</v>
      </c>
      <c r="S89" s="22">
        <v>100</v>
      </c>
      <c r="T89" s="22">
        <v>200</v>
      </c>
      <c r="U89" s="26">
        <v>200</v>
      </c>
      <c r="V89" s="26">
        <v>400</v>
      </c>
      <c r="W89" s="53"/>
      <c r="X89" s="56"/>
      <c r="Y89" s="54"/>
    </row>
    <row r="90" spans="5:25" ht="15" customHeight="1">
      <c r="E90" s="29">
        <v>20</v>
      </c>
      <c r="F90" s="79" t="s">
        <v>488</v>
      </c>
      <c r="G90" s="79" t="s">
        <v>489</v>
      </c>
      <c r="H90" s="79" t="s">
        <v>490</v>
      </c>
      <c r="I90" s="80" t="s">
        <v>491</v>
      </c>
      <c r="J90" s="80" t="s">
        <v>190</v>
      </c>
      <c r="K90" s="79" t="s">
        <v>497</v>
      </c>
      <c r="L90" s="81" t="s">
        <v>54</v>
      </c>
      <c r="M90" s="81" t="s">
        <v>191</v>
      </c>
      <c r="N90" s="82" t="s">
        <v>492</v>
      </c>
      <c r="O90" s="83" t="s">
        <v>493</v>
      </c>
      <c r="P90" s="84" t="s">
        <v>494</v>
      </c>
      <c r="Q90" s="84" t="s">
        <v>192</v>
      </c>
      <c r="R90" s="85" t="s">
        <v>197</v>
      </c>
      <c r="S90" s="85" t="s">
        <v>193</v>
      </c>
      <c r="T90" s="85" t="s">
        <v>495</v>
      </c>
      <c r="U90" s="86" t="s">
        <v>496</v>
      </c>
      <c r="V90" s="86" t="s">
        <v>194</v>
      </c>
      <c r="W90" s="30">
        <v>20</v>
      </c>
      <c r="X90" s="57"/>
      <c r="Y90" s="31"/>
    </row>
    <row r="91" spans="5:25" ht="15" customHeight="1">
      <c r="E91" s="29">
        <v>1</v>
      </c>
      <c r="F91" s="79" t="s">
        <v>498</v>
      </c>
      <c r="G91" s="79" t="s">
        <v>499</v>
      </c>
      <c r="H91" s="79" t="s">
        <v>500</v>
      </c>
      <c r="I91" s="80" t="s">
        <v>501</v>
      </c>
      <c r="J91" s="80" t="s">
        <v>502</v>
      </c>
      <c r="K91" s="80" t="s">
        <v>509</v>
      </c>
      <c r="L91" s="81" t="s">
        <v>503</v>
      </c>
      <c r="M91" s="81" t="s">
        <v>504</v>
      </c>
      <c r="N91" s="82" t="s">
        <v>505</v>
      </c>
      <c r="O91" s="95">
        <v>5.1620370370370372E-4</v>
      </c>
      <c r="P91" s="84" t="s">
        <v>510</v>
      </c>
      <c r="Q91" s="84" t="s">
        <v>511</v>
      </c>
      <c r="R91" s="85" t="s">
        <v>506</v>
      </c>
      <c r="S91" s="85" t="s">
        <v>507</v>
      </c>
      <c r="T91" s="85" t="s">
        <v>508</v>
      </c>
      <c r="U91" s="92">
        <v>2.4296296296296297E-3</v>
      </c>
      <c r="V91" s="94" t="s">
        <v>512</v>
      </c>
      <c r="W91" s="30">
        <v>1</v>
      </c>
      <c r="X91" s="57"/>
      <c r="Y91" s="31"/>
    </row>
    <row r="92" spans="5:25" ht="20.05" customHeight="1">
      <c r="E92" s="9" t="s">
        <v>165</v>
      </c>
    </row>
    <row r="93" spans="5:25" ht="20.05" customHeight="1">
      <c r="E93" s="9" t="s">
        <v>103</v>
      </c>
    </row>
    <row r="94" spans="5:25" ht="15" customHeight="1">
      <c r="E94" s="287" t="s">
        <v>66</v>
      </c>
      <c r="F94" s="289" t="s">
        <v>67</v>
      </c>
      <c r="G94" s="290"/>
      <c r="H94" s="290"/>
      <c r="I94" s="290"/>
      <c r="J94" s="290"/>
      <c r="K94" s="290"/>
      <c r="L94" s="11" t="s">
        <v>68</v>
      </c>
      <c r="M94" s="12"/>
      <c r="N94" s="13"/>
      <c r="O94" s="279" t="s">
        <v>18</v>
      </c>
      <c r="P94" s="280"/>
      <c r="Q94" s="281"/>
      <c r="R94" s="282" t="s">
        <v>19</v>
      </c>
      <c r="S94" s="283"/>
      <c r="T94" s="284"/>
      <c r="U94" s="14" t="s">
        <v>69</v>
      </c>
      <c r="V94" s="15"/>
      <c r="W94" s="51" t="s">
        <v>70</v>
      </c>
      <c r="X94" s="55"/>
      <c r="Y94" s="52"/>
    </row>
    <row r="95" spans="5:25" ht="15" customHeight="1">
      <c r="E95" s="288"/>
      <c r="F95" s="18">
        <v>50</v>
      </c>
      <c r="G95" s="18">
        <v>100</v>
      </c>
      <c r="H95" s="18">
        <v>200</v>
      </c>
      <c r="I95" s="18">
        <v>400</v>
      </c>
      <c r="J95" s="18">
        <v>800</v>
      </c>
      <c r="K95" s="19">
        <v>1500</v>
      </c>
      <c r="L95" s="20">
        <v>50</v>
      </c>
      <c r="M95" s="20">
        <v>100</v>
      </c>
      <c r="N95" s="21">
        <v>200</v>
      </c>
      <c r="O95" s="23">
        <v>50</v>
      </c>
      <c r="P95" s="24">
        <v>100</v>
      </c>
      <c r="Q95" s="24">
        <v>200</v>
      </c>
      <c r="R95" s="22">
        <v>50</v>
      </c>
      <c r="S95" s="22">
        <v>100</v>
      </c>
      <c r="T95" s="22">
        <v>200</v>
      </c>
      <c r="U95" s="26">
        <v>200</v>
      </c>
      <c r="V95" s="26">
        <v>400</v>
      </c>
      <c r="W95" s="53"/>
      <c r="X95" s="56"/>
      <c r="Y95" s="54"/>
    </row>
    <row r="96" spans="5:25" ht="15" customHeight="1">
      <c r="E96" s="29">
        <v>20</v>
      </c>
      <c r="F96" s="79" t="s">
        <v>460</v>
      </c>
      <c r="G96" s="79" t="s">
        <v>461</v>
      </c>
      <c r="H96" s="79" t="s">
        <v>462</v>
      </c>
      <c r="I96" s="80" t="s">
        <v>463</v>
      </c>
      <c r="J96" s="80" t="s">
        <v>464</v>
      </c>
      <c r="K96" s="79" t="s">
        <v>465</v>
      </c>
      <c r="L96" s="81" t="s">
        <v>466</v>
      </c>
      <c r="M96" s="81" t="s">
        <v>467</v>
      </c>
      <c r="N96" s="82" t="s">
        <v>468</v>
      </c>
      <c r="O96" s="95">
        <v>3.6874999999999999E-4</v>
      </c>
      <c r="P96" s="84" t="s">
        <v>469</v>
      </c>
      <c r="Q96" s="84" t="s">
        <v>470</v>
      </c>
      <c r="R96" s="85" t="s">
        <v>471</v>
      </c>
      <c r="S96" s="85" t="s">
        <v>472</v>
      </c>
      <c r="T96" s="85" t="s">
        <v>473</v>
      </c>
      <c r="U96" s="96">
        <v>1.7435185185185186E-3</v>
      </c>
      <c r="V96" s="86" t="s">
        <v>533</v>
      </c>
      <c r="W96" s="30">
        <v>20</v>
      </c>
      <c r="X96" s="57"/>
      <c r="Y96" s="31"/>
    </row>
    <row r="97" spans="5:28" ht="15" customHeight="1">
      <c r="E97" s="29">
        <v>1</v>
      </c>
      <c r="F97" s="79" t="s">
        <v>474</v>
      </c>
      <c r="G97" s="79" t="s">
        <v>475</v>
      </c>
      <c r="H97" s="79" t="s">
        <v>476</v>
      </c>
      <c r="I97" s="80" t="s">
        <v>477</v>
      </c>
      <c r="J97" s="80" t="s">
        <v>478</v>
      </c>
      <c r="K97" s="79" t="s">
        <v>479</v>
      </c>
      <c r="L97" s="81" t="s">
        <v>480</v>
      </c>
      <c r="M97" s="81" t="s">
        <v>481</v>
      </c>
      <c r="N97" s="82" t="s">
        <v>482</v>
      </c>
      <c r="O97" s="95">
        <v>4.7719907407407406E-4</v>
      </c>
      <c r="P97" s="84" t="s">
        <v>483</v>
      </c>
      <c r="Q97" s="84" t="s">
        <v>484</v>
      </c>
      <c r="R97" s="85" t="s">
        <v>485</v>
      </c>
      <c r="S97" s="85" t="s">
        <v>486</v>
      </c>
      <c r="T97" s="85" t="s">
        <v>487</v>
      </c>
      <c r="U97" s="96">
        <v>2.255787037037037E-3</v>
      </c>
      <c r="V97" s="86" t="s">
        <v>534</v>
      </c>
      <c r="W97" s="30">
        <v>1</v>
      </c>
      <c r="X97" s="57"/>
      <c r="Y97" s="31"/>
    </row>
    <row r="98" spans="5:28" ht="20.05" customHeight="1">
      <c r="E98" s="9" t="s">
        <v>165</v>
      </c>
    </row>
    <row r="99" spans="5:28" ht="20.05" customHeight="1">
      <c r="E99" s="9" t="s">
        <v>115</v>
      </c>
    </row>
    <row r="100" spans="5:28" ht="15" customHeight="1">
      <c r="E100" s="287" t="s">
        <v>66</v>
      </c>
      <c r="F100" s="289" t="s">
        <v>67</v>
      </c>
      <c r="G100" s="290"/>
      <c r="H100" s="290"/>
      <c r="I100" s="290"/>
      <c r="J100" s="290"/>
      <c r="K100" s="290"/>
      <c r="L100" s="11" t="s">
        <v>68</v>
      </c>
      <c r="M100" s="12"/>
      <c r="N100" s="13"/>
      <c r="O100" s="279" t="s">
        <v>18</v>
      </c>
      <c r="P100" s="280"/>
      <c r="Q100" s="281"/>
      <c r="R100" s="282" t="s">
        <v>19</v>
      </c>
      <c r="S100" s="283"/>
      <c r="T100" s="284"/>
      <c r="U100" s="14" t="s">
        <v>69</v>
      </c>
      <c r="V100" s="15"/>
      <c r="W100" s="51" t="s">
        <v>70</v>
      </c>
      <c r="X100" s="55"/>
      <c r="Y100" s="52"/>
    </row>
    <row r="101" spans="5:28" ht="15" customHeight="1">
      <c r="E101" s="288"/>
      <c r="F101" s="18">
        <v>50</v>
      </c>
      <c r="G101" s="18">
        <v>100</v>
      </c>
      <c r="H101" s="18">
        <v>200</v>
      </c>
      <c r="I101" s="18">
        <v>400</v>
      </c>
      <c r="J101" s="18">
        <v>800</v>
      </c>
      <c r="K101" s="19">
        <v>1500</v>
      </c>
      <c r="L101" s="20">
        <v>50</v>
      </c>
      <c r="M101" s="20">
        <v>100</v>
      </c>
      <c r="N101" s="21">
        <v>200</v>
      </c>
      <c r="O101" s="23">
        <v>50</v>
      </c>
      <c r="P101" s="24">
        <v>100</v>
      </c>
      <c r="Q101" s="24">
        <v>200</v>
      </c>
      <c r="R101" s="22">
        <v>50</v>
      </c>
      <c r="S101" s="22">
        <v>100</v>
      </c>
      <c r="T101" s="22">
        <v>200</v>
      </c>
      <c r="U101" s="26">
        <v>200</v>
      </c>
      <c r="V101" s="26">
        <v>400</v>
      </c>
      <c r="W101" s="53"/>
      <c r="X101" s="56"/>
      <c r="Y101" s="54"/>
      <c r="AB101" s="123"/>
    </row>
    <row r="102" spans="5:28" ht="15" customHeight="1">
      <c r="E102" s="29">
        <v>20</v>
      </c>
      <c r="F102" s="79" t="s">
        <v>426</v>
      </c>
      <c r="G102" s="79" t="s">
        <v>427</v>
      </c>
      <c r="H102" s="79" t="s">
        <v>428</v>
      </c>
      <c r="I102" s="80" t="s">
        <v>429</v>
      </c>
      <c r="J102" s="80" t="s">
        <v>430</v>
      </c>
      <c r="K102" s="79" t="s">
        <v>431</v>
      </c>
      <c r="L102" s="81" t="s">
        <v>432</v>
      </c>
      <c r="M102" s="81" t="s">
        <v>433</v>
      </c>
      <c r="N102" s="82" t="s">
        <v>434</v>
      </c>
      <c r="O102" s="83" t="s">
        <v>435</v>
      </c>
      <c r="P102" s="84" t="s">
        <v>436</v>
      </c>
      <c r="Q102" s="84" t="s">
        <v>437</v>
      </c>
      <c r="R102" s="85" t="s">
        <v>438</v>
      </c>
      <c r="S102" s="85" t="s">
        <v>439</v>
      </c>
      <c r="T102" s="85" t="s">
        <v>440</v>
      </c>
      <c r="U102" s="86" t="s">
        <v>441</v>
      </c>
      <c r="V102" s="86" t="s">
        <v>442</v>
      </c>
      <c r="W102" s="89">
        <v>20</v>
      </c>
      <c r="X102" s="57"/>
      <c r="Y102" s="31"/>
      <c r="AB102"/>
    </row>
    <row r="103" spans="5:28" ht="15" customHeight="1">
      <c r="E103" s="29">
        <v>1</v>
      </c>
      <c r="F103" s="79" t="s">
        <v>443</v>
      </c>
      <c r="G103" s="79" t="s">
        <v>444</v>
      </c>
      <c r="H103" s="79" t="s">
        <v>445</v>
      </c>
      <c r="I103" s="80" t="s">
        <v>446</v>
      </c>
      <c r="J103" s="80" t="s">
        <v>447</v>
      </c>
      <c r="K103" s="79" t="s">
        <v>448</v>
      </c>
      <c r="L103" s="81" t="s">
        <v>449</v>
      </c>
      <c r="M103" s="81" t="s">
        <v>450</v>
      </c>
      <c r="N103" s="82" t="s">
        <v>451</v>
      </c>
      <c r="O103" s="83" t="s">
        <v>452</v>
      </c>
      <c r="P103" s="84" t="s">
        <v>453</v>
      </c>
      <c r="Q103" s="84" t="s">
        <v>454</v>
      </c>
      <c r="R103" s="85" t="s">
        <v>455</v>
      </c>
      <c r="S103" s="85" t="s">
        <v>456</v>
      </c>
      <c r="T103" s="85" t="s">
        <v>457</v>
      </c>
      <c r="U103" s="86" t="s">
        <v>458</v>
      </c>
      <c r="V103" s="86" t="s">
        <v>459</v>
      </c>
      <c r="W103" s="89">
        <v>1</v>
      </c>
      <c r="X103" s="57"/>
      <c r="Y103" s="31"/>
      <c r="AB103" s="124"/>
    </row>
    <row r="104" spans="5:28" ht="20.05" customHeight="1">
      <c r="E104" s="9" t="s">
        <v>165</v>
      </c>
    </row>
    <row r="105" spans="5:28" ht="20.05" customHeight="1">
      <c r="E105" s="9" t="s">
        <v>128</v>
      </c>
    </row>
    <row r="106" spans="5:28" ht="15" customHeight="1">
      <c r="E106" s="287" t="s">
        <v>66</v>
      </c>
      <c r="F106" s="289" t="s">
        <v>67</v>
      </c>
      <c r="G106" s="290"/>
      <c r="H106" s="290"/>
      <c r="I106" s="290"/>
      <c r="J106" s="290"/>
      <c r="K106" s="290"/>
      <c r="L106" s="11" t="s">
        <v>68</v>
      </c>
      <c r="M106" s="12"/>
      <c r="N106" s="13"/>
      <c r="O106" s="279" t="s">
        <v>18</v>
      </c>
      <c r="P106" s="280"/>
      <c r="Q106" s="281"/>
      <c r="R106" s="282" t="s">
        <v>19</v>
      </c>
      <c r="S106" s="283"/>
      <c r="T106" s="284"/>
      <c r="U106" s="14" t="s">
        <v>69</v>
      </c>
      <c r="V106" s="15"/>
      <c r="W106" s="51" t="s">
        <v>70</v>
      </c>
      <c r="X106" s="55"/>
      <c r="Y106" s="52"/>
    </row>
    <row r="107" spans="5:28" ht="15" customHeight="1">
      <c r="E107" s="288"/>
      <c r="F107" s="18">
        <v>50</v>
      </c>
      <c r="G107" s="18">
        <v>100</v>
      </c>
      <c r="H107" s="18">
        <v>200</v>
      </c>
      <c r="I107" s="18">
        <v>400</v>
      </c>
      <c r="J107" s="18">
        <v>800</v>
      </c>
      <c r="K107" s="19">
        <v>1500</v>
      </c>
      <c r="L107" s="20">
        <v>50</v>
      </c>
      <c r="M107" s="20">
        <v>100</v>
      </c>
      <c r="N107" s="21">
        <v>200</v>
      </c>
      <c r="O107" s="23">
        <v>50</v>
      </c>
      <c r="P107" s="24">
        <v>100</v>
      </c>
      <c r="Q107" s="24">
        <v>200</v>
      </c>
      <c r="R107" s="22">
        <v>50</v>
      </c>
      <c r="S107" s="22">
        <v>100</v>
      </c>
      <c r="T107" s="22">
        <v>200</v>
      </c>
      <c r="U107" s="26">
        <v>200</v>
      </c>
      <c r="V107" s="26">
        <v>400</v>
      </c>
      <c r="W107" s="53"/>
      <c r="X107" s="56"/>
      <c r="Y107" s="54"/>
    </row>
    <row r="108" spans="5:28" ht="15" customHeight="1">
      <c r="E108" s="29">
        <v>20</v>
      </c>
      <c r="F108" s="79" t="s">
        <v>392</v>
      </c>
      <c r="G108" s="79" t="s">
        <v>393</v>
      </c>
      <c r="H108" s="79" t="s">
        <v>394</v>
      </c>
      <c r="I108" s="80" t="s">
        <v>395</v>
      </c>
      <c r="J108" s="80" t="s">
        <v>396</v>
      </c>
      <c r="K108" s="79" t="s">
        <v>397</v>
      </c>
      <c r="L108" s="81" t="s">
        <v>398</v>
      </c>
      <c r="M108" s="81" t="s">
        <v>399</v>
      </c>
      <c r="N108" s="82" t="s">
        <v>400</v>
      </c>
      <c r="O108" s="83" t="s">
        <v>401</v>
      </c>
      <c r="P108" s="84" t="s">
        <v>402</v>
      </c>
      <c r="Q108" s="84" t="s">
        <v>403</v>
      </c>
      <c r="R108" s="85" t="s">
        <v>404</v>
      </c>
      <c r="S108" s="85" t="s">
        <v>405</v>
      </c>
      <c r="T108" s="85" t="s">
        <v>406</v>
      </c>
      <c r="U108" s="86" t="s">
        <v>407</v>
      </c>
      <c r="V108" s="86" t="s">
        <v>408</v>
      </c>
      <c r="W108" s="89">
        <v>20</v>
      </c>
      <c r="X108" s="57"/>
      <c r="Y108" s="31"/>
    </row>
    <row r="109" spans="5:28" ht="15" customHeight="1">
      <c r="E109" s="29">
        <v>1</v>
      </c>
      <c r="F109" s="79" t="s">
        <v>409</v>
      </c>
      <c r="G109" s="79" t="s">
        <v>410</v>
      </c>
      <c r="H109" s="79" t="s">
        <v>411</v>
      </c>
      <c r="I109" s="80" t="s">
        <v>412</v>
      </c>
      <c r="J109" s="80" t="s">
        <v>413</v>
      </c>
      <c r="K109" s="79" t="s">
        <v>414</v>
      </c>
      <c r="L109" s="81" t="s">
        <v>415</v>
      </c>
      <c r="M109" s="81" t="s">
        <v>416</v>
      </c>
      <c r="N109" s="82" t="s">
        <v>417</v>
      </c>
      <c r="O109" s="83" t="s">
        <v>418</v>
      </c>
      <c r="P109" s="84" t="s">
        <v>419</v>
      </c>
      <c r="Q109" s="84" t="s">
        <v>420</v>
      </c>
      <c r="R109" s="85" t="s">
        <v>421</v>
      </c>
      <c r="S109" s="85" t="s">
        <v>422</v>
      </c>
      <c r="T109" s="85" t="s">
        <v>423</v>
      </c>
      <c r="U109" s="86" t="s">
        <v>424</v>
      </c>
      <c r="V109" s="86" t="s">
        <v>425</v>
      </c>
      <c r="W109" s="89">
        <v>1</v>
      </c>
      <c r="X109" s="57"/>
      <c r="Y109" s="31"/>
    </row>
    <row r="110" spans="5:28" ht="20.05" customHeight="1">
      <c r="E110" s="9" t="s">
        <v>165</v>
      </c>
    </row>
    <row r="111" spans="5:28" ht="20.05" customHeight="1">
      <c r="E111" s="9" t="s">
        <v>130</v>
      </c>
    </row>
    <row r="112" spans="5:28" ht="15" customHeight="1">
      <c r="E112" s="287" t="s">
        <v>66</v>
      </c>
      <c r="F112" s="289" t="s">
        <v>67</v>
      </c>
      <c r="G112" s="290"/>
      <c r="H112" s="290"/>
      <c r="I112" s="290"/>
      <c r="J112" s="290"/>
      <c r="K112" s="290"/>
      <c r="L112" s="11" t="s">
        <v>68</v>
      </c>
      <c r="M112" s="12"/>
      <c r="N112" s="13"/>
      <c r="O112" s="279" t="s">
        <v>18</v>
      </c>
      <c r="P112" s="280"/>
      <c r="Q112" s="281"/>
      <c r="R112" s="282" t="s">
        <v>19</v>
      </c>
      <c r="S112" s="283"/>
      <c r="T112" s="284"/>
      <c r="U112" s="14" t="s">
        <v>69</v>
      </c>
      <c r="V112" s="15"/>
      <c r="W112" s="51" t="s">
        <v>70</v>
      </c>
      <c r="X112" s="55"/>
      <c r="Y112" s="52"/>
    </row>
    <row r="113" spans="5:25" ht="15" customHeight="1">
      <c r="E113" s="288"/>
      <c r="F113" s="18">
        <v>50</v>
      </c>
      <c r="G113" s="18">
        <v>100</v>
      </c>
      <c r="H113" s="18">
        <v>200</v>
      </c>
      <c r="I113" s="18">
        <v>400</v>
      </c>
      <c r="J113" s="18">
        <v>800</v>
      </c>
      <c r="K113" s="19">
        <v>1500</v>
      </c>
      <c r="L113" s="20">
        <v>50</v>
      </c>
      <c r="M113" s="20">
        <v>100</v>
      </c>
      <c r="N113" s="21">
        <v>200</v>
      </c>
      <c r="O113" s="23">
        <v>50</v>
      </c>
      <c r="P113" s="24">
        <v>100</v>
      </c>
      <c r="Q113" s="24">
        <v>200</v>
      </c>
      <c r="R113" s="22">
        <v>50</v>
      </c>
      <c r="S113" s="22">
        <v>100</v>
      </c>
      <c r="T113" s="22">
        <v>200</v>
      </c>
      <c r="U113" s="26">
        <v>200</v>
      </c>
      <c r="V113" s="26">
        <v>400</v>
      </c>
      <c r="W113" s="53"/>
      <c r="X113" s="56"/>
      <c r="Y113" s="54"/>
    </row>
    <row r="114" spans="5:25" ht="15" customHeight="1">
      <c r="E114" s="29">
        <v>20</v>
      </c>
      <c r="F114" s="79" t="s">
        <v>363</v>
      </c>
      <c r="G114" s="79" t="s">
        <v>364</v>
      </c>
      <c r="H114" s="79" t="s">
        <v>365</v>
      </c>
      <c r="I114" s="80" t="s">
        <v>366</v>
      </c>
      <c r="J114" s="80" t="s">
        <v>367</v>
      </c>
      <c r="K114" s="79" t="s">
        <v>368</v>
      </c>
      <c r="L114" s="81" t="s">
        <v>369</v>
      </c>
      <c r="M114" s="81" t="s">
        <v>370</v>
      </c>
      <c r="N114" s="82" t="s">
        <v>371</v>
      </c>
      <c r="O114" s="83" t="s">
        <v>375</v>
      </c>
      <c r="P114" s="84" t="s">
        <v>376</v>
      </c>
      <c r="Q114" s="84" t="s">
        <v>374</v>
      </c>
      <c r="R114" s="85" t="s">
        <v>372</v>
      </c>
      <c r="S114" s="85" t="s">
        <v>373</v>
      </c>
      <c r="T114" s="85" t="s">
        <v>374</v>
      </c>
      <c r="U114" s="86" t="s">
        <v>377</v>
      </c>
      <c r="V114" s="86" t="s">
        <v>378</v>
      </c>
      <c r="W114" s="89">
        <v>20</v>
      </c>
      <c r="X114" s="57"/>
      <c r="Y114" s="31"/>
    </row>
    <row r="115" spans="5:25" ht="15" customHeight="1">
      <c r="E115" s="29">
        <v>1</v>
      </c>
      <c r="F115" s="79" t="s">
        <v>379</v>
      </c>
      <c r="G115" s="79" t="s">
        <v>380</v>
      </c>
      <c r="H115" s="79" t="s">
        <v>381</v>
      </c>
      <c r="I115" s="80" t="s">
        <v>382</v>
      </c>
      <c r="J115" s="80" t="s">
        <v>383</v>
      </c>
      <c r="K115" s="79" t="s">
        <v>384</v>
      </c>
      <c r="L115" s="81" t="s">
        <v>385</v>
      </c>
      <c r="M115" s="81" t="s">
        <v>386</v>
      </c>
      <c r="N115" s="82" t="s">
        <v>387</v>
      </c>
      <c r="O115" s="95">
        <v>4.3113425925925931E-4</v>
      </c>
      <c r="P115" s="84" t="s">
        <v>388</v>
      </c>
      <c r="Q115" s="84" t="s">
        <v>389</v>
      </c>
      <c r="R115" s="85" t="s">
        <v>391</v>
      </c>
      <c r="S115" s="85" t="s">
        <v>104</v>
      </c>
      <c r="T115" s="85" t="s">
        <v>58</v>
      </c>
      <c r="U115" s="92">
        <v>2.0192129629629627E-3</v>
      </c>
      <c r="V115" s="94" t="s">
        <v>390</v>
      </c>
      <c r="W115" s="89">
        <v>1</v>
      </c>
      <c r="X115" s="57"/>
      <c r="Y115" s="31"/>
    </row>
    <row r="116" spans="5:25" ht="20.05" customHeight="1">
      <c r="E116" s="9" t="s">
        <v>165</v>
      </c>
      <c r="O116" s="77"/>
    </row>
    <row r="117" spans="5:25" ht="20.05" customHeight="1">
      <c r="E117" s="9" t="s">
        <v>134</v>
      </c>
    </row>
    <row r="118" spans="5:25" ht="15" customHeight="1">
      <c r="E118" s="287" t="s">
        <v>66</v>
      </c>
      <c r="F118" s="289" t="s">
        <v>67</v>
      </c>
      <c r="G118" s="290"/>
      <c r="H118" s="290"/>
      <c r="I118" s="290"/>
      <c r="J118" s="290"/>
      <c r="K118" s="290"/>
      <c r="L118" s="11" t="s">
        <v>68</v>
      </c>
      <c r="M118" s="12"/>
      <c r="N118" s="13"/>
      <c r="O118" s="279" t="s">
        <v>18</v>
      </c>
      <c r="P118" s="280"/>
      <c r="Q118" s="281"/>
      <c r="R118" s="282" t="s">
        <v>19</v>
      </c>
      <c r="S118" s="283"/>
      <c r="T118" s="284"/>
      <c r="U118" s="14" t="s">
        <v>69</v>
      </c>
      <c r="V118" s="15"/>
      <c r="W118" s="51" t="s">
        <v>70</v>
      </c>
      <c r="X118" s="55"/>
      <c r="Y118" s="52"/>
    </row>
    <row r="119" spans="5:25" ht="15" customHeight="1">
      <c r="E119" s="288"/>
      <c r="F119" s="18">
        <v>50</v>
      </c>
      <c r="G119" s="18">
        <v>100</v>
      </c>
      <c r="H119" s="18">
        <v>200</v>
      </c>
      <c r="I119" s="18">
        <v>400</v>
      </c>
      <c r="J119" s="18">
        <v>800</v>
      </c>
      <c r="K119" s="19">
        <v>1500</v>
      </c>
      <c r="L119" s="20">
        <v>50</v>
      </c>
      <c r="M119" s="20">
        <v>100</v>
      </c>
      <c r="N119" s="21">
        <v>200</v>
      </c>
      <c r="O119" s="23">
        <v>50</v>
      </c>
      <c r="P119" s="24">
        <v>100</v>
      </c>
      <c r="Q119" s="24">
        <v>200</v>
      </c>
      <c r="R119" s="22">
        <v>50</v>
      </c>
      <c r="S119" s="22">
        <v>100</v>
      </c>
      <c r="T119" s="22">
        <v>200</v>
      </c>
      <c r="U119" s="26">
        <v>200</v>
      </c>
      <c r="V119" s="26">
        <v>400</v>
      </c>
      <c r="W119" s="53"/>
      <c r="X119" s="56"/>
      <c r="Y119" s="54"/>
    </row>
    <row r="120" spans="5:25" ht="15" customHeight="1">
      <c r="E120" s="29">
        <v>20</v>
      </c>
      <c r="F120" s="79" t="s">
        <v>329</v>
      </c>
      <c r="G120" s="79" t="s">
        <v>330</v>
      </c>
      <c r="H120" s="79" t="s">
        <v>331</v>
      </c>
      <c r="I120" s="80" t="s">
        <v>332</v>
      </c>
      <c r="J120" s="80" t="s">
        <v>333</v>
      </c>
      <c r="K120" s="79" t="s">
        <v>334</v>
      </c>
      <c r="L120" s="81" t="s">
        <v>335</v>
      </c>
      <c r="M120" s="81" t="s">
        <v>336</v>
      </c>
      <c r="N120" s="82" t="s">
        <v>337</v>
      </c>
      <c r="O120" s="83" t="s">
        <v>341</v>
      </c>
      <c r="P120" s="84" t="s">
        <v>342</v>
      </c>
      <c r="Q120" s="84" t="s">
        <v>343</v>
      </c>
      <c r="R120" s="85" t="s">
        <v>338</v>
      </c>
      <c r="S120" s="85" t="s">
        <v>339</v>
      </c>
      <c r="T120" s="85" t="s">
        <v>340</v>
      </c>
      <c r="U120" s="86" t="s">
        <v>344</v>
      </c>
      <c r="V120" s="86" t="s">
        <v>345</v>
      </c>
      <c r="W120" s="89">
        <v>20</v>
      </c>
      <c r="X120" s="57"/>
      <c r="Y120" s="31"/>
    </row>
    <row r="121" spans="5:25" ht="15" customHeight="1">
      <c r="E121" s="29">
        <v>1</v>
      </c>
      <c r="F121" s="79" t="s">
        <v>346</v>
      </c>
      <c r="G121" s="79" t="s">
        <v>347</v>
      </c>
      <c r="H121" s="79" t="s">
        <v>348</v>
      </c>
      <c r="I121" s="80" t="s">
        <v>349</v>
      </c>
      <c r="J121" s="80" t="s">
        <v>350</v>
      </c>
      <c r="K121" s="79" t="s">
        <v>351</v>
      </c>
      <c r="L121" s="81" t="s">
        <v>352</v>
      </c>
      <c r="M121" s="81" t="s">
        <v>353</v>
      </c>
      <c r="N121" s="82" t="s">
        <v>354</v>
      </c>
      <c r="O121" s="83" t="s">
        <v>358</v>
      </c>
      <c r="P121" s="84" t="s">
        <v>359</v>
      </c>
      <c r="Q121" s="84" t="s">
        <v>360</v>
      </c>
      <c r="R121" s="85" t="s">
        <v>355</v>
      </c>
      <c r="S121" s="85" t="s">
        <v>356</v>
      </c>
      <c r="T121" s="85" t="s">
        <v>357</v>
      </c>
      <c r="U121" s="86" t="s">
        <v>361</v>
      </c>
      <c r="V121" s="86" t="s">
        <v>362</v>
      </c>
      <c r="W121" s="89">
        <v>1</v>
      </c>
      <c r="X121" s="57"/>
      <c r="Y121" s="31"/>
    </row>
    <row r="122" spans="5:25" ht="20.05" customHeight="1">
      <c r="E122" s="9" t="s">
        <v>165</v>
      </c>
    </row>
    <row r="123" spans="5:25" ht="20.05" customHeight="1">
      <c r="E123" s="9" t="s">
        <v>135</v>
      </c>
    </row>
    <row r="124" spans="5:25" ht="15" customHeight="1">
      <c r="E124" s="294" t="s">
        <v>195</v>
      </c>
      <c r="F124" s="289" t="s">
        <v>74</v>
      </c>
      <c r="G124" s="290"/>
      <c r="H124" s="290"/>
      <c r="I124" s="290"/>
      <c r="J124" s="290"/>
      <c r="K124" s="290"/>
      <c r="L124" s="33" t="s">
        <v>75</v>
      </c>
      <c r="M124" s="34"/>
      <c r="N124" s="35"/>
      <c r="O124" s="279" t="s">
        <v>18</v>
      </c>
      <c r="P124" s="280"/>
      <c r="Q124" s="281"/>
      <c r="R124" s="282" t="s">
        <v>19</v>
      </c>
      <c r="S124" s="283"/>
      <c r="T124" s="284"/>
      <c r="U124" s="36" t="s">
        <v>76</v>
      </c>
      <c r="V124" s="37"/>
      <c r="W124" s="38" t="s">
        <v>196</v>
      </c>
      <c r="X124" s="73"/>
      <c r="Y124" s="39"/>
    </row>
    <row r="125" spans="5:25" ht="15" customHeight="1">
      <c r="E125" s="295"/>
      <c r="F125" s="18">
        <v>50</v>
      </c>
      <c r="G125" s="18">
        <v>100</v>
      </c>
      <c r="H125" s="18">
        <v>200</v>
      </c>
      <c r="I125" s="18">
        <v>400</v>
      </c>
      <c r="J125" s="18">
        <v>800</v>
      </c>
      <c r="K125" s="19">
        <v>1500</v>
      </c>
      <c r="L125" s="40">
        <v>50</v>
      </c>
      <c r="M125" s="40">
        <v>100</v>
      </c>
      <c r="N125" s="41">
        <v>200</v>
      </c>
      <c r="O125" s="23">
        <v>50</v>
      </c>
      <c r="P125" s="24">
        <v>100</v>
      </c>
      <c r="Q125" s="24">
        <v>200</v>
      </c>
      <c r="R125" s="22">
        <v>50</v>
      </c>
      <c r="S125" s="22">
        <v>100</v>
      </c>
      <c r="T125" s="22">
        <v>200</v>
      </c>
      <c r="U125" s="42">
        <v>200</v>
      </c>
      <c r="V125" s="42">
        <v>400</v>
      </c>
      <c r="W125" s="43"/>
      <c r="X125" s="74"/>
      <c r="Y125" s="44"/>
    </row>
    <row r="126" spans="5:25" ht="18" customHeight="1">
      <c r="E126" s="45">
        <v>20</v>
      </c>
      <c r="F126" s="79" t="s">
        <v>295</v>
      </c>
      <c r="G126" s="79" t="s">
        <v>296</v>
      </c>
      <c r="H126" s="79" t="s">
        <v>297</v>
      </c>
      <c r="I126" s="80" t="s">
        <v>298</v>
      </c>
      <c r="J126" s="80" t="s">
        <v>299</v>
      </c>
      <c r="K126" s="79" t="s">
        <v>300</v>
      </c>
      <c r="L126" s="81" t="s">
        <v>301</v>
      </c>
      <c r="M126" s="81" t="s">
        <v>302</v>
      </c>
      <c r="N126" s="82" t="s">
        <v>303</v>
      </c>
      <c r="O126" s="83" t="s">
        <v>307</v>
      </c>
      <c r="P126" s="84" t="s">
        <v>308</v>
      </c>
      <c r="Q126" s="84" t="s">
        <v>309</v>
      </c>
      <c r="R126" s="85" t="s">
        <v>304</v>
      </c>
      <c r="S126" s="85" t="s">
        <v>305</v>
      </c>
      <c r="T126" s="85" t="s">
        <v>306</v>
      </c>
      <c r="U126" s="86" t="s">
        <v>310</v>
      </c>
      <c r="V126" s="86" t="s">
        <v>311</v>
      </c>
      <c r="W126" s="89">
        <v>20</v>
      </c>
      <c r="X126" s="75"/>
      <c r="Y126" s="47"/>
    </row>
    <row r="127" spans="5:25" ht="15" customHeight="1">
      <c r="E127" s="45">
        <v>1</v>
      </c>
      <c r="F127" s="79" t="s">
        <v>312</v>
      </c>
      <c r="G127" s="79" t="s">
        <v>313</v>
      </c>
      <c r="H127" s="79" t="s">
        <v>314</v>
      </c>
      <c r="I127" s="80" t="s">
        <v>315</v>
      </c>
      <c r="J127" s="80" t="s">
        <v>316</v>
      </c>
      <c r="K127" s="79" t="s">
        <v>317</v>
      </c>
      <c r="L127" s="81" t="s">
        <v>318</v>
      </c>
      <c r="M127" s="81" t="s">
        <v>319</v>
      </c>
      <c r="N127" s="82" t="s">
        <v>320</v>
      </c>
      <c r="O127" s="83" t="s">
        <v>324</v>
      </c>
      <c r="P127" s="84" t="s">
        <v>325</v>
      </c>
      <c r="Q127" s="84" t="s">
        <v>326</v>
      </c>
      <c r="R127" s="85" t="s">
        <v>321</v>
      </c>
      <c r="S127" s="85" t="s">
        <v>322</v>
      </c>
      <c r="T127" s="85" t="s">
        <v>323</v>
      </c>
      <c r="U127" s="86" t="s">
        <v>327</v>
      </c>
      <c r="V127" s="86" t="s">
        <v>328</v>
      </c>
      <c r="W127" s="89">
        <v>1</v>
      </c>
      <c r="X127" s="75"/>
      <c r="Y127" s="47"/>
    </row>
    <row r="128" spans="5:25" ht="20.05" customHeight="1">
      <c r="E128" s="9" t="s">
        <v>165</v>
      </c>
    </row>
    <row r="129" spans="5:25" ht="20.05" customHeight="1">
      <c r="E129" s="9" t="s">
        <v>150</v>
      </c>
    </row>
    <row r="130" spans="5:25" ht="15" customHeight="1">
      <c r="E130" s="287" t="s">
        <v>66</v>
      </c>
      <c r="F130" s="289" t="s">
        <v>67</v>
      </c>
      <c r="G130" s="290"/>
      <c r="H130" s="290"/>
      <c r="I130" s="290"/>
      <c r="J130" s="290"/>
      <c r="K130" s="290"/>
      <c r="L130" s="11" t="s">
        <v>68</v>
      </c>
      <c r="M130" s="12"/>
      <c r="N130" s="13"/>
      <c r="O130" s="279" t="s">
        <v>18</v>
      </c>
      <c r="P130" s="280"/>
      <c r="Q130" s="281"/>
      <c r="R130" s="282" t="s">
        <v>19</v>
      </c>
      <c r="S130" s="283"/>
      <c r="T130" s="284"/>
      <c r="U130" s="14" t="s">
        <v>69</v>
      </c>
      <c r="V130" s="15"/>
      <c r="W130" s="51" t="s">
        <v>70</v>
      </c>
      <c r="X130" s="55"/>
      <c r="Y130" s="52"/>
    </row>
    <row r="131" spans="5:25" ht="15" customHeight="1">
      <c r="E131" s="288"/>
      <c r="F131" s="18">
        <v>50</v>
      </c>
      <c r="G131" s="18">
        <v>100</v>
      </c>
      <c r="H131" s="18">
        <v>200</v>
      </c>
      <c r="I131" s="18">
        <v>400</v>
      </c>
      <c r="J131" s="18">
        <v>800</v>
      </c>
      <c r="K131" s="19">
        <v>1500</v>
      </c>
      <c r="L131" s="20">
        <v>50</v>
      </c>
      <c r="M131" s="20">
        <v>100</v>
      </c>
      <c r="N131" s="21">
        <v>200</v>
      </c>
      <c r="O131" s="23">
        <v>50</v>
      </c>
      <c r="P131" s="24">
        <v>100</v>
      </c>
      <c r="Q131" s="24">
        <v>200</v>
      </c>
      <c r="R131" s="22">
        <v>50</v>
      </c>
      <c r="S131" s="22">
        <v>100</v>
      </c>
      <c r="T131" s="22">
        <v>200</v>
      </c>
      <c r="U131" s="26">
        <v>200</v>
      </c>
      <c r="V131" s="26">
        <v>400</v>
      </c>
      <c r="W131" s="53"/>
      <c r="X131" s="56"/>
      <c r="Y131" s="54"/>
    </row>
    <row r="132" spans="5:25" ht="15" customHeight="1">
      <c r="E132" s="29">
        <v>20</v>
      </c>
      <c r="F132" s="79" t="s">
        <v>273</v>
      </c>
      <c r="G132" s="79" t="s">
        <v>274</v>
      </c>
      <c r="H132" s="79" t="s">
        <v>275</v>
      </c>
      <c r="I132" s="79" t="s">
        <v>276</v>
      </c>
      <c r="J132" s="80" t="s">
        <v>277</v>
      </c>
      <c r="K132" s="79" t="s">
        <v>278</v>
      </c>
      <c r="L132" s="81" t="s">
        <v>279</v>
      </c>
      <c r="M132" s="82" t="s">
        <v>280</v>
      </c>
      <c r="N132" s="82" t="s">
        <v>281</v>
      </c>
      <c r="O132" s="83" t="s">
        <v>285</v>
      </c>
      <c r="P132" s="84" t="s">
        <v>286</v>
      </c>
      <c r="Q132" s="84" t="s">
        <v>287</v>
      </c>
      <c r="R132" s="85" t="s">
        <v>282</v>
      </c>
      <c r="S132" s="85" t="s">
        <v>283</v>
      </c>
      <c r="T132" s="85" t="s">
        <v>284</v>
      </c>
      <c r="U132" s="86" t="s">
        <v>288</v>
      </c>
      <c r="V132" s="86" t="s">
        <v>289</v>
      </c>
      <c r="W132" s="89">
        <v>20</v>
      </c>
      <c r="X132" s="57"/>
      <c r="Y132" s="31"/>
    </row>
    <row r="133" spans="5:25" ht="15" customHeight="1">
      <c r="E133" s="29">
        <v>1</v>
      </c>
      <c r="F133" s="79" t="s">
        <v>197</v>
      </c>
      <c r="G133" s="79" t="s">
        <v>198</v>
      </c>
      <c r="H133" s="79" t="s">
        <v>199</v>
      </c>
      <c r="I133" s="79" t="s">
        <v>290</v>
      </c>
      <c r="J133" s="80" t="s">
        <v>59</v>
      </c>
      <c r="K133" s="79" t="s">
        <v>200</v>
      </c>
      <c r="L133" s="81" t="s">
        <v>291</v>
      </c>
      <c r="M133" s="82" t="s">
        <v>60</v>
      </c>
      <c r="N133" s="82" t="s">
        <v>201</v>
      </c>
      <c r="O133" s="95">
        <v>4.1759259259259251E-4</v>
      </c>
      <c r="P133" s="84" t="s">
        <v>292</v>
      </c>
      <c r="Q133" s="84" t="s">
        <v>293</v>
      </c>
      <c r="R133" s="85" t="s">
        <v>61</v>
      </c>
      <c r="S133" s="85" t="s">
        <v>62</v>
      </c>
      <c r="T133" s="85" t="s">
        <v>63</v>
      </c>
      <c r="U133" s="92">
        <v>1.953125E-3</v>
      </c>
      <c r="V133" s="86" t="s">
        <v>294</v>
      </c>
      <c r="W133" s="91">
        <v>1</v>
      </c>
      <c r="X133" s="57"/>
      <c r="Y133" s="31"/>
    </row>
    <row r="134" spans="5:25" ht="20.05" customHeight="1">
      <c r="E134" s="9" t="s">
        <v>165</v>
      </c>
    </row>
    <row r="135" spans="5:25" ht="20.05" customHeight="1">
      <c r="E135" s="9" t="s">
        <v>159</v>
      </c>
    </row>
    <row r="136" spans="5:25" ht="15" customHeight="1">
      <c r="E136" s="287" t="s">
        <v>66</v>
      </c>
      <c r="F136" s="289" t="s">
        <v>67</v>
      </c>
      <c r="G136" s="290"/>
      <c r="H136" s="290"/>
      <c r="I136" s="290"/>
      <c r="J136" s="290"/>
      <c r="K136" s="290"/>
      <c r="L136" s="11" t="s">
        <v>68</v>
      </c>
      <c r="M136" s="12"/>
      <c r="N136" s="13"/>
      <c r="O136" s="279" t="s">
        <v>18</v>
      </c>
      <c r="P136" s="280"/>
      <c r="Q136" s="281"/>
      <c r="R136" s="282" t="s">
        <v>19</v>
      </c>
      <c r="S136" s="283"/>
      <c r="T136" s="284"/>
      <c r="U136" s="14" t="s">
        <v>69</v>
      </c>
      <c r="V136" s="15"/>
      <c r="W136" s="51" t="s">
        <v>70</v>
      </c>
      <c r="X136" s="55"/>
      <c r="Y136" s="52"/>
    </row>
    <row r="137" spans="5:25" ht="15" customHeight="1">
      <c r="E137" s="288"/>
      <c r="F137" s="18">
        <v>50</v>
      </c>
      <c r="G137" s="18">
        <v>100</v>
      </c>
      <c r="H137" s="18">
        <v>200</v>
      </c>
      <c r="I137" s="18">
        <v>400</v>
      </c>
      <c r="J137" s="18">
        <v>800</v>
      </c>
      <c r="K137" s="19">
        <v>1500</v>
      </c>
      <c r="L137" s="20">
        <v>50</v>
      </c>
      <c r="M137" s="20">
        <v>100</v>
      </c>
      <c r="N137" s="21">
        <v>200</v>
      </c>
      <c r="O137" s="23">
        <v>50</v>
      </c>
      <c r="P137" s="24">
        <v>100</v>
      </c>
      <c r="Q137" s="24">
        <v>200</v>
      </c>
      <c r="R137" s="22">
        <v>50</v>
      </c>
      <c r="S137" s="22">
        <v>100</v>
      </c>
      <c r="T137" s="22">
        <v>200</v>
      </c>
      <c r="U137" s="26">
        <v>200</v>
      </c>
      <c r="V137" s="26">
        <v>400</v>
      </c>
      <c r="W137" s="53"/>
      <c r="X137" s="56"/>
      <c r="Y137" s="54"/>
    </row>
    <row r="138" spans="5:25" ht="15" customHeight="1">
      <c r="E138" s="29">
        <v>20</v>
      </c>
      <c r="F138" s="79" t="s">
        <v>239</v>
      </c>
      <c r="G138" s="79" t="s">
        <v>240</v>
      </c>
      <c r="H138" s="79" t="s">
        <v>241</v>
      </c>
      <c r="I138" s="80" t="s">
        <v>242</v>
      </c>
      <c r="J138" s="80" t="s">
        <v>243</v>
      </c>
      <c r="K138" s="79" t="s">
        <v>244</v>
      </c>
      <c r="L138" s="81" t="s">
        <v>245</v>
      </c>
      <c r="M138" s="81" t="s">
        <v>246</v>
      </c>
      <c r="N138" s="82" t="s">
        <v>247</v>
      </c>
      <c r="O138" s="83" t="s">
        <v>251</v>
      </c>
      <c r="P138" s="84" t="s">
        <v>252</v>
      </c>
      <c r="Q138" s="84" t="s">
        <v>253</v>
      </c>
      <c r="R138" s="85" t="s">
        <v>248</v>
      </c>
      <c r="S138" s="85" t="s">
        <v>249</v>
      </c>
      <c r="T138" s="85" t="s">
        <v>250</v>
      </c>
      <c r="U138" s="86" t="s">
        <v>254</v>
      </c>
      <c r="V138" s="86" t="s">
        <v>255</v>
      </c>
      <c r="W138" s="89">
        <v>20</v>
      </c>
      <c r="X138" s="57"/>
      <c r="Y138" s="31"/>
    </row>
    <row r="139" spans="5:25" ht="15" customHeight="1">
      <c r="E139" s="29">
        <v>1</v>
      </c>
      <c r="F139" s="79" t="s">
        <v>256</v>
      </c>
      <c r="G139" s="79" t="s">
        <v>257</v>
      </c>
      <c r="H139" s="79" t="s">
        <v>258</v>
      </c>
      <c r="I139" s="80" t="s">
        <v>259</v>
      </c>
      <c r="J139" s="80" t="s">
        <v>260</v>
      </c>
      <c r="K139" s="79" t="s">
        <v>261</v>
      </c>
      <c r="L139" s="81" t="s">
        <v>262</v>
      </c>
      <c r="M139" s="81" t="s">
        <v>263</v>
      </c>
      <c r="N139" s="82" t="s">
        <v>264</v>
      </c>
      <c r="O139" s="83" t="s">
        <v>268</v>
      </c>
      <c r="P139" s="84" t="s">
        <v>269</v>
      </c>
      <c r="Q139" s="84" t="s">
        <v>270</v>
      </c>
      <c r="R139" s="85" t="s">
        <v>265</v>
      </c>
      <c r="S139" s="85" t="s">
        <v>266</v>
      </c>
      <c r="T139" s="85" t="s">
        <v>267</v>
      </c>
      <c r="U139" s="86" t="s">
        <v>271</v>
      </c>
      <c r="V139" s="86" t="s">
        <v>272</v>
      </c>
      <c r="W139" s="89">
        <v>1</v>
      </c>
      <c r="X139" s="57"/>
      <c r="Y139" s="31"/>
    </row>
    <row r="140" spans="5:25" ht="20.05" customHeight="1">
      <c r="E140" s="9" t="s">
        <v>165</v>
      </c>
    </row>
    <row r="141" spans="5:25" ht="20.05" customHeight="1">
      <c r="E141" s="9" t="s">
        <v>164</v>
      </c>
    </row>
    <row r="142" spans="5:25" ht="15" customHeight="1">
      <c r="E142" s="287" t="s">
        <v>66</v>
      </c>
      <c r="F142" s="289" t="s">
        <v>67</v>
      </c>
      <c r="G142" s="290"/>
      <c r="H142" s="290"/>
      <c r="I142" s="290"/>
      <c r="J142" s="290"/>
      <c r="K142" s="290"/>
      <c r="L142" s="291" t="s">
        <v>68</v>
      </c>
      <c r="M142" s="292"/>
      <c r="N142" s="293"/>
      <c r="O142" s="279" t="s">
        <v>18</v>
      </c>
      <c r="P142" s="280"/>
      <c r="Q142" s="281"/>
      <c r="R142" s="282" t="s">
        <v>19</v>
      </c>
      <c r="S142" s="283"/>
      <c r="T142" s="284"/>
      <c r="U142" s="285" t="s">
        <v>69</v>
      </c>
      <c r="V142" s="286"/>
      <c r="W142" s="51" t="s">
        <v>70</v>
      </c>
      <c r="X142" s="55"/>
      <c r="Y142" s="52"/>
    </row>
    <row r="143" spans="5:25" ht="15" customHeight="1">
      <c r="E143" s="288"/>
      <c r="F143" s="18">
        <v>50</v>
      </c>
      <c r="G143" s="18">
        <v>100</v>
      </c>
      <c r="H143" s="18">
        <v>200</v>
      </c>
      <c r="I143" s="18">
        <v>400</v>
      </c>
      <c r="J143" s="19">
        <v>800</v>
      </c>
      <c r="K143" s="19">
        <v>1500</v>
      </c>
      <c r="L143" s="20">
        <v>50</v>
      </c>
      <c r="M143" s="21">
        <v>100</v>
      </c>
      <c r="N143" s="21">
        <v>200</v>
      </c>
      <c r="O143" s="23">
        <v>50</v>
      </c>
      <c r="P143" s="24">
        <v>100</v>
      </c>
      <c r="Q143" s="24">
        <v>200</v>
      </c>
      <c r="R143" s="22">
        <v>50</v>
      </c>
      <c r="S143" s="22">
        <v>100</v>
      </c>
      <c r="T143" s="22">
        <v>200</v>
      </c>
      <c r="U143" s="26">
        <v>200</v>
      </c>
      <c r="V143" s="26">
        <v>400</v>
      </c>
      <c r="W143" s="53"/>
      <c r="X143" s="56"/>
      <c r="Y143" s="54"/>
    </row>
    <row r="144" spans="5:25" ht="15" customHeight="1">
      <c r="E144" s="29">
        <v>20</v>
      </c>
      <c r="F144" s="79" t="s">
        <v>205</v>
      </c>
      <c r="G144" s="79" t="s">
        <v>206</v>
      </c>
      <c r="H144" s="79" t="s">
        <v>207</v>
      </c>
      <c r="I144" s="80" t="s">
        <v>208</v>
      </c>
      <c r="J144" s="79" t="s">
        <v>209</v>
      </c>
      <c r="K144" s="79" t="s">
        <v>210</v>
      </c>
      <c r="L144" s="81" t="s">
        <v>211</v>
      </c>
      <c r="M144" s="82" t="s">
        <v>212</v>
      </c>
      <c r="N144" s="82" t="s">
        <v>213</v>
      </c>
      <c r="O144" s="83" t="s">
        <v>217</v>
      </c>
      <c r="P144" s="84" t="s">
        <v>218</v>
      </c>
      <c r="Q144" s="84" t="s">
        <v>219</v>
      </c>
      <c r="R144" s="85" t="s">
        <v>214</v>
      </c>
      <c r="S144" s="85" t="s">
        <v>215</v>
      </c>
      <c r="T144" s="85" t="s">
        <v>216</v>
      </c>
      <c r="U144" s="86" t="s">
        <v>220</v>
      </c>
      <c r="V144" s="86" t="s">
        <v>221</v>
      </c>
      <c r="W144" s="30">
        <v>20</v>
      </c>
      <c r="X144" s="57"/>
      <c r="Y144" s="31"/>
    </row>
    <row r="145" spans="5:25" ht="15" customHeight="1">
      <c r="E145" s="29">
        <v>1</v>
      </c>
      <c r="F145" s="79" t="s">
        <v>222</v>
      </c>
      <c r="G145" s="79" t="s">
        <v>223</v>
      </c>
      <c r="H145" s="79" t="s">
        <v>224</v>
      </c>
      <c r="I145" s="80" t="s">
        <v>225</v>
      </c>
      <c r="J145" s="79" t="s">
        <v>226</v>
      </c>
      <c r="K145" s="79" t="s">
        <v>227</v>
      </c>
      <c r="L145" s="81" t="s">
        <v>228</v>
      </c>
      <c r="M145" s="82" t="s">
        <v>229</v>
      </c>
      <c r="N145" s="82" t="s">
        <v>230</v>
      </c>
      <c r="O145" s="83" t="s">
        <v>234</v>
      </c>
      <c r="P145" s="84" t="s">
        <v>235</v>
      </c>
      <c r="Q145" s="84" t="s">
        <v>236</v>
      </c>
      <c r="R145" s="85" t="s">
        <v>231</v>
      </c>
      <c r="S145" s="85" t="s">
        <v>232</v>
      </c>
      <c r="T145" s="85" t="s">
        <v>233</v>
      </c>
      <c r="U145" s="86" t="s">
        <v>237</v>
      </c>
      <c r="V145" s="86" t="s">
        <v>238</v>
      </c>
      <c r="W145" s="30">
        <v>1</v>
      </c>
      <c r="X145" s="57"/>
      <c r="Y145" s="31"/>
    </row>
    <row r="147" spans="5:25">
      <c r="G147" s="10"/>
      <c r="I147" s="10"/>
      <c r="K147" s="10"/>
      <c r="M147" s="10"/>
    </row>
    <row r="148" spans="5:25">
      <c r="G148" s="10"/>
      <c r="I148" s="10"/>
      <c r="K148" s="10"/>
      <c r="M148" s="10"/>
    </row>
    <row r="149" spans="5:25">
      <c r="G149" s="10"/>
      <c r="I149" s="10"/>
      <c r="K149" s="10"/>
      <c r="M149" s="10"/>
    </row>
    <row r="150" spans="5:25">
      <c r="G150" s="10"/>
      <c r="I150" s="10"/>
      <c r="K150" s="10"/>
      <c r="M150" s="10"/>
    </row>
    <row r="151" spans="5:25">
      <c r="G151" s="10"/>
      <c r="I151" s="10"/>
      <c r="K151" s="10"/>
      <c r="M151" s="10"/>
    </row>
    <row r="152" spans="5:25">
      <c r="G152" s="10"/>
      <c r="I152" s="10"/>
      <c r="K152" s="10"/>
      <c r="M152" s="10"/>
    </row>
    <row r="153" spans="5:25">
      <c r="G153" s="10"/>
      <c r="I153" s="10"/>
      <c r="K153" s="10"/>
      <c r="M153" s="10"/>
    </row>
    <row r="154" spans="5:25">
      <c r="G154" s="10"/>
      <c r="I154" s="10"/>
      <c r="K154" s="10"/>
      <c r="M154" s="10"/>
    </row>
    <row r="155" spans="5:25">
      <c r="G155" s="10"/>
      <c r="I155" s="10"/>
      <c r="K155" s="10"/>
      <c r="M155" s="10"/>
    </row>
    <row r="156" spans="5:25">
      <c r="G156" s="8" t="s">
        <v>204</v>
      </c>
    </row>
  </sheetData>
  <mergeCells count="98">
    <mergeCell ref="O118:Q118"/>
    <mergeCell ref="R118:T118"/>
    <mergeCell ref="O124:Q124"/>
    <mergeCell ref="R124:T124"/>
    <mergeCell ref="O130:Q130"/>
    <mergeCell ref="R130:T130"/>
    <mergeCell ref="O100:Q100"/>
    <mergeCell ref="R100:T100"/>
    <mergeCell ref="O106:Q106"/>
    <mergeCell ref="R106:T106"/>
    <mergeCell ref="O112:Q112"/>
    <mergeCell ref="R112:T112"/>
    <mergeCell ref="O82:Q82"/>
    <mergeCell ref="R82:T82"/>
    <mergeCell ref="O88:Q88"/>
    <mergeCell ref="R88:T88"/>
    <mergeCell ref="O94:Q94"/>
    <mergeCell ref="R94:T94"/>
    <mergeCell ref="O64:Q64"/>
    <mergeCell ref="R64:T64"/>
    <mergeCell ref="O70:Q70"/>
    <mergeCell ref="R70:T70"/>
    <mergeCell ref="O76:Q76"/>
    <mergeCell ref="R76:T76"/>
    <mergeCell ref="O22:Q22"/>
    <mergeCell ref="R22:T22"/>
    <mergeCell ref="O28:Q28"/>
    <mergeCell ref="R28:T28"/>
    <mergeCell ref="O34:Q34"/>
    <mergeCell ref="R34:T34"/>
    <mergeCell ref="O4:Q4"/>
    <mergeCell ref="R4:T4"/>
    <mergeCell ref="O10:Q10"/>
    <mergeCell ref="R10:T10"/>
    <mergeCell ref="O16:Q16"/>
    <mergeCell ref="R16:T16"/>
    <mergeCell ref="E4:E5"/>
    <mergeCell ref="F4:K4"/>
    <mergeCell ref="E10:E11"/>
    <mergeCell ref="F10:K10"/>
    <mergeCell ref="E16:E17"/>
    <mergeCell ref="F16:K16"/>
    <mergeCell ref="E22:E23"/>
    <mergeCell ref="F22:K22"/>
    <mergeCell ref="E28:E29"/>
    <mergeCell ref="F28:K28"/>
    <mergeCell ref="E34:E35"/>
    <mergeCell ref="F34:K34"/>
    <mergeCell ref="R40:T40"/>
    <mergeCell ref="E46:E47"/>
    <mergeCell ref="F46:K46"/>
    <mergeCell ref="E58:E59"/>
    <mergeCell ref="F58:K58"/>
    <mergeCell ref="E52:E53"/>
    <mergeCell ref="F52:K52"/>
    <mergeCell ref="E40:E41"/>
    <mergeCell ref="F40:K40"/>
    <mergeCell ref="O40:Q40"/>
    <mergeCell ref="O46:Q46"/>
    <mergeCell ref="R46:T46"/>
    <mergeCell ref="O52:Q52"/>
    <mergeCell ref="R52:T52"/>
    <mergeCell ref="O58:Q58"/>
    <mergeCell ref="R58:T58"/>
    <mergeCell ref="E64:E65"/>
    <mergeCell ref="F64:K64"/>
    <mergeCell ref="E70:E71"/>
    <mergeCell ref="F70:K70"/>
    <mergeCell ref="E76:E77"/>
    <mergeCell ref="F76:K76"/>
    <mergeCell ref="E82:E83"/>
    <mergeCell ref="F82:K82"/>
    <mergeCell ref="E88:E89"/>
    <mergeCell ref="F88:K88"/>
    <mergeCell ref="E94:E95"/>
    <mergeCell ref="F94:K94"/>
    <mergeCell ref="E100:E101"/>
    <mergeCell ref="F100:K100"/>
    <mergeCell ref="E106:E107"/>
    <mergeCell ref="F106:K106"/>
    <mergeCell ref="E112:E113"/>
    <mergeCell ref="F112:K112"/>
    <mergeCell ref="E118:E119"/>
    <mergeCell ref="F118:K118"/>
    <mergeCell ref="E124:E125"/>
    <mergeCell ref="F124:K124"/>
    <mergeCell ref="E130:E131"/>
    <mergeCell ref="F130:K130"/>
    <mergeCell ref="O142:Q142"/>
    <mergeCell ref="R142:T142"/>
    <mergeCell ref="U142:V142"/>
    <mergeCell ref="E136:E137"/>
    <mergeCell ref="F136:K136"/>
    <mergeCell ref="E142:E143"/>
    <mergeCell ref="F142:K142"/>
    <mergeCell ref="L142:N142"/>
    <mergeCell ref="O136:Q136"/>
    <mergeCell ref="R136:T136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96813-15D1-F343-8310-FB2E41E43232}">
  <sheetPr>
    <pageSetUpPr fitToPage="1"/>
  </sheetPr>
  <dimension ref="A1:AE5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10.84375" defaultRowHeight="12.45"/>
  <cols>
    <col min="1" max="1" width="20.84375" style="4" customWidth="1"/>
    <col min="2" max="2" width="13.15234375" style="3" customWidth="1"/>
    <col min="3" max="8" width="8" style="5" customWidth="1"/>
    <col min="9" max="9" width="8" style="5" hidden="1" customWidth="1"/>
    <col min="10" max="11" width="8" style="5" customWidth="1"/>
    <col min="12" max="12" width="8" style="5" hidden="1" customWidth="1"/>
    <col min="13" max="14" width="8" style="5" customWidth="1"/>
    <col min="15" max="15" width="8" style="5" hidden="1" customWidth="1"/>
    <col min="16" max="19" width="8" style="5" customWidth="1"/>
    <col min="20" max="20" width="3.4609375" customWidth="1"/>
    <col min="21" max="21" width="10.84375" style="2"/>
    <col min="22" max="22" width="3.15234375" style="2" customWidth="1"/>
    <col min="23" max="23" width="6.84375" customWidth="1"/>
    <col min="24" max="24" width="7.4609375" bestFit="1" customWidth="1"/>
    <col min="25" max="25" width="6.84375" customWidth="1"/>
    <col min="26" max="26" width="3.4609375" customWidth="1"/>
    <col min="27" max="27" width="19" bestFit="1" customWidth="1"/>
    <col min="28" max="28" width="3.84375" customWidth="1"/>
    <col min="29" max="29" width="9.4609375" customWidth="1"/>
    <col min="30" max="30" width="10.84375" style="139"/>
    <col min="31" max="31" width="35.3046875" customWidth="1"/>
  </cols>
  <sheetData>
    <row r="1" spans="1:31" s="76" customFormat="1">
      <c r="A1" s="134" t="s">
        <v>0</v>
      </c>
      <c r="B1" s="134" t="s">
        <v>854</v>
      </c>
      <c r="C1" s="103" t="s">
        <v>2</v>
      </c>
      <c r="D1" s="103" t="s">
        <v>1</v>
      </c>
      <c r="E1" s="103" t="s">
        <v>3</v>
      </c>
      <c r="F1" s="103" t="s">
        <v>4</v>
      </c>
      <c r="G1" s="103" t="s">
        <v>5</v>
      </c>
      <c r="H1" s="103" t="s">
        <v>6</v>
      </c>
      <c r="I1" s="103" t="s">
        <v>7</v>
      </c>
      <c r="J1" s="103" t="s">
        <v>8</v>
      </c>
      <c r="K1" s="103" t="s">
        <v>9</v>
      </c>
      <c r="L1" s="103" t="s">
        <v>10</v>
      </c>
      <c r="M1" s="103" t="s">
        <v>11</v>
      </c>
      <c r="N1" s="103" t="s">
        <v>12</v>
      </c>
      <c r="O1" s="103" t="s">
        <v>13</v>
      </c>
      <c r="P1" s="103" t="s">
        <v>14</v>
      </c>
      <c r="Q1" s="103" t="s">
        <v>15</v>
      </c>
      <c r="R1" s="103" t="s">
        <v>16</v>
      </c>
      <c r="S1" s="103" t="s">
        <v>17</v>
      </c>
      <c r="U1" s="103" t="s">
        <v>857</v>
      </c>
      <c r="V1" s="98"/>
      <c r="W1" s="228" t="s">
        <v>919</v>
      </c>
      <c r="X1" s="228"/>
      <c r="Y1" s="228"/>
      <c r="AA1" s="103" t="s">
        <v>850</v>
      </c>
      <c r="AC1" s="134" t="s">
        <v>876</v>
      </c>
      <c r="AD1" s="137" t="s">
        <v>852</v>
      </c>
      <c r="AE1" s="134" t="s">
        <v>847</v>
      </c>
    </row>
    <row r="2" spans="1:31" s="1" customFormat="1" ht="16" customHeight="1">
      <c r="A2" s="112" t="s">
        <v>882</v>
      </c>
      <c r="B2" s="140" t="s">
        <v>847</v>
      </c>
      <c r="C2" s="141" t="s">
        <v>874</v>
      </c>
      <c r="D2" s="141" t="s">
        <v>874</v>
      </c>
      <c r="E2" s="141" t="s">
        <v>874</v>
      </c>
      <c r="F2" s="141" t="s">
        <v>874</v>
      </c>
      <c r="G2" s="141" t="s">
        <v>874</v>
      </c>
      <c r="H2" s="141" t="s">
        <v>863</v>
      </c>
      <c r="I2" s="141" t="s">
        <v>863</v>
      </c>
      <c r="J2" s="141" t="s">
        <v>863</v>
      </c>
      <c r="K2" s="141" t="s">
        <v>863</v>
      </c>
      <c r="L2" s="141" t="s">
        <v>863</v>
      </c>
      <c r="M2" s="141" t="s">
        <v>875</v>
      </c>
      <c r="N2" s="141" t="s">
        <v>875</v>
      </c>
      <c r="O2" s="141" t="s">
        <v>875</v>
      </c>
      <c r="P2" s="141" t="s">
        <v>875</v>
      </c>
      <c r="Q2" s="141" t="s">
        <v>875</v>
      </c>
      <c r="R2" s="141" t="s">
        <v>875</v>
      </c>
      <c r="S2" s="141" t="s">
        <v>875</v>
      </c>
      <c r="U2" s="121" t="str">
        <f>IF(U3&gt;=50,"ok","")</f>
        <v>ok</v>
      </c>
      <c r="V2" s="6"/>
      <c r="W2" s="229" t="str">
        <f>IFERROR(IF(Y4="--","",IF(Y4&gt;=18,"ok","")),"")</f>
        <v>ok</v>
      </c>
      <c r="X2" s="230"/>
      <c r="Y2" s="231"/>
      <c r="AA2" s="232" t="str">
        <f>IF(AND(U2="ok",W2="ok")=TRUE,"LK-Kriterien vollständig erfüllt","")</f>
        <v>LK-Kriterien vollständig erfüllt</v>
      </c>
      <c r="AC2" s="136" t="s">
        <v>874</v>
      </c>
      <c r="AD2" s="138">
        <v>44184</v>
      </c>
      <c r="AE2" s="136" t="s">
        <v>879</v>
      </c>
    </row>
    <row r="3" spans="1:31" ht="13" customHeight="1">
      <c r="A3" s="113">
        <v>2015</v>
      </c>
      <c r="B3" s="108" t="s">
        <v>853</v>
      </c>
      <c r="C3" s="110">
        <v>4.0509259259259258E-4</v>
      </c>
      <c r="D3" s="110">
        <v>8.564814814814815E-4</v>
      </c>
      <c r="E3" s="110">
        <v>1.8287037037037037E-3</v>
      </c>
      <c r="F3" s="110">
        <v>4.5138888888888893E-3</v>
      </c>
      <c r="G3" s="110">
        <v>8.3333333333333332E-3</v>
      </c>
      <c r="H3" s="110">
        <v>1.6666666666666666E-2</v>
      </c>
      <c r="I3" s="110">
        <v>5.2083333333333333E-4</v>
      </c>
      <c r="J3" s="110">
        <v>1.0416666666666667E-3</v>
      </c>
      <c r="K3" s="110">
        <v>2.4305555555555556E-3</v>
      </c>
      <c r="L3" s="110">
        <v>4.9768518518518521E-4</v>
      </c>
      <c r="M3" s="110">
        <v>1.0416666666666667E-3</v>
      </c>
      <c r="N3" s="110">
        <v>2.4305555555555556E-3</v>
      </c>
      <c r="O3" s="110">
        <v>4.9768518518518521E-4</v>
      </c>
      <c r="P3" s="110">
        <v>1.0416666666666667E-3</v>
      </c>
      <c r="Q3" s="110">
        <v>2.4305555555555556E-3</v>
      </c>
      <c r="R3" s="110">
        <v>2.0717592592592593E-3</v>
      </c>
      <c r="S3" s="110">
        <v>4.5138888888888893E-3</v>
      </c>
      <c r="U3" s="235">
        <v>50</v>
      </c>
      <c r="W3" s="104" t="s">
        <v>920</v>
      </c>
      <c r="X3" s="104" t="s">
        <v>921</v>
      </c>
      <c r="Y3" s="106" t="s">
        <v>860</v>
      </c>
      <c r="AA3" s="233"/>
      <c r="AC3" s="136" t="s">
        <v>875</v>
      </c>
      <c r="AD3" s="138">
        <v>44283</v>
      </c>
      <c r="AE3" s="136" t="s">
        <v>877</v>
      </c>
    </row>
    <row r="4" spans="1:31" ht="13" customHeight="1">
      <c r="A4" s="114" t="s">
        <v>881</v>
      </c>
      <c r="B4" s="109" t="s">
        <v>851</v>
      </c>
      <c r="C4" s="122">
        <f>IF(C3="","",INT(IF(1+('DB-Rud'!F$91-C3)/(('DB-Rud'!F$91-'DB-Rud'!F$90)/19)&gt;20,"20",IF(1+('DB-Rud'!F$91-C3)/(('DB-Rud'!F$91-'DB-Rud'!F$90)/19)&lt;0,0,1+(('DB-Rud'!F$91-C3)/(('DB-Rud'!F$91-'DB-Rud'!F$90)/19))))))</f>
        <v>8</v>
      </c>
      <c r="D4" s="122">
        <f>IF(D3="","",INT(IF(1+('DB-Rud'!G$91-D3)/(('DB-Rud'!G$91-'DB-Rud'!G$90)/19)&gt;20,"20",IF(1+('DB-Rud'!G$91-D3)/(('DB-Rud'!G$91-'DB-Rud'!G$90)/19)&lt;0,0,1+(('DB-Rud'!G$91-D3)/(('DB-Rud'!G$91-'DB-Rud'!G$90)/19))))))</f>
        <v>12</v>
      </c>
      <c r="E4" s="122">
        <f>IF(E3="","",INT(IF(1+('DB-Rud'!H$91-E3)/(('DB-Rud'!H$91-'DB-Rud'!H$90)/19)&gt;20,"20",IF(1+('DB-Rud'!H$91-E3)/(('DB-Rud'!H$91-'DB-Rud'!H$90)/19)&lt;0,0,1+(('DB-Rud'!H$91-E3)/(('DB-Rud'!H$91-'DB-Rud'!H$90)/19))))))</f>
        <v>13</v>
      </c>
      <c r="F4" s="122">
        <f>IF(F3="","",INT(IF(1+('DB-Rud'!I$91-F3)/(('DB-Rud'!I$91-'DB-Rud'!I$90)/19)&gt;20,"20",IF(1+('DB-Rud'!I$91-F3)/(('DB-Rud'!I$91-'DB-Rud'!I$90)/19)&lt;0,0,1+(('DB-Rud'!I$91-F3)/(('DB-Rud'!I$91-'DB-Rud'!I$90)/19))))))</f>
        <v>1</v>
      </c>
      <c r="G4" s="122">
        <f>IF(G3="","",INT(IF(1+('DB-Rud'!J$91-G3)/(('DB-Rud'!J$91-'DB-Rud'!J$90)/19)&gt;20,"20",IF(1+('DB-Rud'!J$91-G3)/(('DB-Rud'!J$91-'DB-Rud'!J$90)/19)&lt;0,0,1+(('DB-Rud'!J$91-G3)/(('DB-Rud'!J$91-'DB-Rud'!J$90)/19))))))</f>
        <v>10</v>
      </c>
      <c r="H4" s="122">
        <f>IF(H3="","",INT(IF(1+('DB-Rud'!K$91-H3)/(('DB-Rud'!K$91-'DB-Rud'!K$90)/19)&gt;20,"20",IF(1+('DB-Rud'!K$91-H3)/(('DB-Rud'!K$91-'DB-Rud'!K$90)/19)&lt;0,0,1+(('DB-Rud'!K$91-H3)/(('DB-Rud'!K$91-'DB-Rud'!K$90)/19))))))</f>
        <v>9</v>
      </c>
      <c r="I4" s="122">
        <f>IF(I3="","",INT(IF(1+('DB-Rud'!L$91-I3)/(('DB-Rud'!L$91-'DB-Rud'!L$90)/19)&gt;20,"20",IF(1+('DB-Rud'!L$91-I3)/(('DB-Rud'!L$91-'DB-Rud'!L$90)/19)&lt;0,0,1+(('DB-Rud'!L$91-I3)/(('DB-Rud'!L$91-'DB-Rud'!L$90)/19))))))</f>
        <v>7</v>
      </c>
      <c r="J4" s="122">
        <f>IF(J3="","",INT(IF(1+('DB-Rud'!M$91-J3)/(('DB-Rud'!M$91-'DB-Rud'!M$90)/19)&gt;20,"20",IF(1+('DB-Rud'!M$91-J3)/(('DB-Rud'!M$91-'DB-Rud'!M$90)/19)&lt;0,0,1+(('DB-Rud'!M$91-J3)/(('DB-Rud'!M$91-'DB-Rud'!M$90)/19))))))</f>
        <v>13</v>
      </c>
      <c r="K4" s="122">
        <f>IF(K3="","",INT(IF(1+('DB-Rud'!N$91-K3)/(('DB-Rud'!N$91-'DB-Rud'!N$90)/19)&gt;20,"20",IF(1+('DB-Rud'!N$91-K3)/(('DB-Rud'!N$91-'DB-Rud'!N$90)/19)&lt;0,0,1+(('DB-Rud'!N$91-K3)/(('DB-Rud'!N$91-'DB-Rud'!N$90)/19))))))</f>
        <v>7</v>
      </c>
      <c r="L4" s="122">
        <f>IF(L3="","",INT(IF(1+('DB-Rud'!O$91-L3)/(('DB-Rud'!O$91-'DB-Rud'!O$90)/19)&gt;20,"20",IF(1+('DB-Rud'!O$91-L3)/(('DB-Rud'!O$91-'DB-Rud'!O$90)/19)&lt;0,0,1+(('DB-Rud'!O$91-L3)/(('DB-Rud'!O$91-'DB-Rud'!O$90)/19))))))</f>
        <v>4</v>
      </c>
      <c r="M4" s="122">
        <f>IF(M3="","",INT(IF(1+('DB-Rud'!P$91-M3)/(('DB-Rud'!P$91-'DB-Rud'!P$90)/19)&gt;20,"20",IF(1+('DB-Rud'!P$91-M3)/(('DB-Rud'!P$91-'DB-Rud'!P$90)/19)&lt;0,0,1+(('DB-Rud'!P$91-M3)/(('DB-Rud'!P$91-'DB-Rud'!P$90)/19))))))</f>
        <v>7</v>
      </c>
      <c r="N4" s="122">
        <f>IF(N3="","",INT(IF(1+('DB-Rud'!Q$91-N3)/(('DB-Rud'!Q$91-'DB-Rud'!Q$90)/19)&gt;20,"20",IF(1+('DB-Rud'!Q$91-N3)/(('DB-Rud'!Q$91-'DB-Rud'!Q$90)/19)&lt;0,0,1+(('DB-Rud'!Q$91-N3)/(('DB-Rud'!Q$91-'DB-Rud'!Q$90)/19))))))</f>
        <v>1</v>
      </c>
      <c r="O4" s="122">
        <f>IF(O3="","",INT(IF(1+('DB-Rud'!R$91-O3)/(('DB-Rud'!R$91-'DB-Rud'!R$90)/19)&gt;20,"20",IF(1+('DB-Rud'!R$91-O3)/(('DB-Rud'!R$91-'DB-Rud'!R$90)/19)&lt;0,0,1+(('DB-Rud'!R$91-O3)/(('DB-Rud'!R$91-'DB-Rud'!R$90)/19))))))</f>
        <v>0</v>
      </c>
      <c r="P4" s="122">
        <f>IF(P3="","",INT(IF(1+('DB-Rud'!S$91-P3)/(('DB-Rud'!S$91-'DB-Rud'!S$90)/19)&gt;20,"20",IF(1+('DB-Rud'!S$91-P3)/(('DB-Rud'!S$91-'DB-Rud'!S$90)/19)&lt;0,0,1+(('DB-Rud'!S$91-P3)/(('DB-Rud'!S$91-'DB-Rud'!S$90)/19))))))</f>
        <v>5</v>
      </c>
      <c r="Q4" s="122">
        <f>IF(Q3="","",INT(IF(1+('DB-Rud'!T$91-Q3)/(('DB-Rud'!T$91-'DB-Rud'!T$90)/19)&gt;20,"20",IF(1+('DB-Rud'!T$91-Q3)/(('DB-Rud'!T$91-'DB-Rud'!T$90)/19)&lt;0,0,1+(('DB-Rud'!T$91-Q3)/(('DB-Rud'!T$91-'DB-Rud'!T$90)/19))))))</f>
        <v>4</v>
      </c>
      <c r="R4" s="122">
        <f>IF(R3="","",INT(IF(1+('DB-Rud'!U$91-R3)/(('DB-Rud'!U$91-'DB-Rud'!U$90)/19)&gt;20,"20",IF(1+('DB-Rud'!U$91-R3)/(('DB-Rud'!U$91-'DB-Rud'!U$90)/19)&lt;0,0,1+(('DB-Rud'!U$91-R3)/(('DB-Rud'!U$91-'DB-Rud'!U$90)/19))))))</f>
        <v>13</v>
      </c>
      <c r="S4" s="122">
        <f>IF(S3="","",INT(IF(1+('DB-Rud'!V$91-S3)/(('DB-Rud'!V$91-'DB-Rud'!V$90)/19)&gt;20,"20",IF(1+('DB-Rud'!V$91-S3)/(('DB-Rud'!V$91-'DB-Rud'!V$90)/19)&lt;0,0,1+(('DB-Rud'!V$91-S3)/(('DB-Rud'!V$91-'DB-Rud'!V$90)/19))))))</f>
        <v>10</v>
      </c>
      <c r="U4" s="236"/>
      <c r="W4" s="105">
        <f>IFERROR(LARGE(C4:S4,1),0)</f>
        <v>13</v>
      </c>
      <c r="X4" s="105">
        <f>IFERROR(LARGE(C4:S4,2),0)</f>
        <v>13</v>
      </c>
      <c r="Y4" s="105">
        <f>IFERROR(X4+W4,"--")</f>
        <v>26</v>
      </c>
      <c r="Z4" s="2"/>
      <c r="AA4" s="234"/>
      <c r="AC4" s="136" t="s">
        <v>863</v>
      </c>
      <c r="AD4" s="138">
        <v>44357</v>
      </c>
      <c r="AE4" s="136" t="s">
        <v>878</v>
      </c>
    </row>
    <row r="6" spans="1:31" s="1" customFormat="1" ht="15.45">
      <c r="A6" s="126" t="s">
        <v>855</v>
      </c>
      <c r="B6" s="142" t="s">
        <v>847</v>
      </c>
      <c r="C6" s="143"/>
      <c r="D6" s="143"/>
      <c r="E6" s="143"/>
      <c r="F6" s="143"/>
      <c r="G6" s="144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U6" s="111" t="str">
        <f t="shared" ref="U6:U50" si="0">IF(U7&gt;=50,"ok","")</f>
        <v/>
      </c>
      <c r="V6" s="6"/>
      <c r="W6" s="237" t="str">
        <f t="shared" ref="W6" si="1">IFERROR(IF(Y8="--","",IF(Y8&gt;=18,"ok","")),"")</f>
        <v/>
      </c>
      <c r="X6" s="238"/>
      <c r="Y6" s="239"/>
      <c r="AA6" s="240" t="str">
        <f t="shared" ref="AA6" si="2">IF(AND(U6="ok",W6="ok")=TRUE,"LK-Kriterien vollständig erfüllt","")</f>
        <v/>
      </c>
      <c r="AC6" s="145"/>
      <c r="AD6" s="146"/>
      <c r="AE6" s="145"/>
    </row>
    <row r="7" spans="1:31" ht="13" customHeight="1">
      <c r="A7" s="107">
        <v>2015</v>
      </c>
      <c r="B7" s="108" t="s">
        <v>853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243"/>
      <c r="W7" s="104" t="s">
        <v>920</v>
      </c>
      <c r="X7" s="104" t="s">
        <v>921</v>
      </c>
      <c r="Y7" s="106" t="s">
        <v>860</v>
      </c>
      <c r="AA7" s="241"/>
      <c r="AC7" s="145"/>
      <c r="AD7" s="146"/>
      <c r="AE7" s="145"/>
    </row>
    <row r="8" spans="1:31" ht="13" customHeight="1">
      <c r="A8" s="127" t="s">
        <v>856</v>
      </c>
      <c r="B8" s="109" t="s">
        <v>851</v>
      </c>
      <c r="C8" s="122" t="str">
        <f>IF(C7="","",INT(IF(1+('DB-Rud'!F$91-C7)/(('DB-Rud'!F$91-'DB-Rud'!F$90)/19)&gt;20,"20",IF(1+('DB-Rud'!F$91-C7)/(('DB-Rud'!F$91-'DB-Rud'!F$90)/19)&lt;0,0,1+(('DB-Rud'!F$91-C7)/(('DB-Rud'!F$91-'DB-Rud'!F$90)/19))))))</f>
        <v/>
      </c>
      <c r="D8" s="122" t="str">
        <f>IF(D7="","",INT(IF(1+('DB-Rud'!G$91-D7)/(('DB-Rud'!G$91-'DB-Rud'!G$90)/19)&gt;20,"20",IF(1+('DB-Rud'!G$91-D7)/(('DB-Rud'!G$91-'DB-Rud'!G$90)/19)&lt;0,0,1+(('DB-Rud'!G$91-D7)/(('DB-Rud'!G$91-'DB-Rud'!G$90)/19))))))</f>
        <v/>
      </c>
      <c r="E8" s="122" t="str">
        <f>IF(E7="","",INT(IF(1+('DB-Rud'!H$91-E7)/(('DB-Rud'!H$91-'DB-Rud'!H$90)/19)&gt;20,"20",IF(1+('DB-Rud'!H$91-E7)/(('DB-Rud'!H$91-'DB-Rud'!H$90)/19)&lt;0,0,1+(('DB-Rud'!H$91-E7)/(('DB-Rud'!H$91-'DB-Rud'!H$90)/19))))))</f>
        <v/>
      </c>
      <c r="F8" s="122" t="str">
        <f>IF(F7="","",INT(IF(1+('DB-Rud'!I$91-F7)/(('DB-Rud'!I$91-'DB-Rud'!I$90)/19)&gt;20,"20",IF(1+('DB-Rud'!I$91-F7)/(('DB-Rud'!I$91-'DB-Rud'!I$90)/19)&lt;0,0,1+(('DB-Rud'!I$91-F7)/(('DB-Rud'!I$91-'DB-Rud'!I$90)/19))))))</f>
        <v/>
      </c>
      <c r="G8" s="122" t="str">
        <f>IF(G7="","",INT(IF(1+('DB-Rud'!J$91-G7)/(('DB-Rud'!J$91-'DB-Rud'!J$90)/19)&gt;20,"20",IF(1+('DB-Rud'!J$91-G7)/(('DB-Rud'!J$91-'DB-Rud'!J$90)/19)&lt;0,0,1+(('DB-Rud'!J$91-G7)/(('DB-Rud'!J$91-'DB-Rud'!J$90)/19))))))</f>
        <v/>
      </c>
      <c r="H8" s="122" t="str">
        <f>IF(H7="","",INT(IF(1+('DB-Rud'!K$91-H7)/(('DB-Rud'!K$91-'DB-Rud'!K$90)/19)&gt;20,"20",IF(1+('DB-Rud'!K$91-H7)/(('DB-Rud'!K$91-'DB-Rud'!K$90)/19)&lt;0,0,1+(('DB-Rud'!K$91-H7)/(('DB-Rud'!K$91-'DB-Rud'!K$90)/19))))))</f>
        <v/>
      </c>
      <c r="I8" s="122" t="str">
        <f>IF(I7="","",INT(IF(1+('DB-Rud'!L$91-I7)/(('DB-Rud'!L$91-'DB-Rud'!L$90)/19)&gt;20,"20",IF(1+('DB-Rud'!L$91-I7)/(('DB-Rud'!L$91-'DB-Rud'!L$90)/19)&lt;0,0,1+(('DB-Rud'!L$91-I7)/(('DB-Rud'!L$91-'DB-Rud'!L$90)/19))))))</f>
        <v/>
      </c>
      <c r="J8" s="122" t="str">
        <f>IF(J7="","",INT(IF(1+('DB-Rud'!M$91-J7)/(('DB-Rud'!M$91-'DB-Rud'!M$90)/19)&gt;20,"20",IF(1+('DB-Rud'!M$91-J7)/(('DB-Rud'!M$91-'DB-Rud'!M$90)/19)&lt;0,0,1+(('DB-Rud'!M$91-J7)/(('DB-Rud'!M$91-'DB-Rud'!M$90)/19))))))</f>
        <v/>
      </c>
      <c r="K8" s="122" t="str">
        <f>IF(K7="","",INT(IF(1+('DB-Rud'!N$91-K7)/(('DB-Rud'!N$91-'DB-Rud'!N$90)/19)&gt;20,"20",IF(1+('DB-Rud'!N$91-K7)/(('DB-Rud'!N$91-'DB-Rud'!N$90)/19)&lt;0,0,1+(('DB-Rud'!N$91-K7)/(('DB-Rud'!N$91-'DB-Rud'!N$90)/19))))))</f>
        <v/>
      </c>
      <c r="L8" s="122" t="str">
        <f>IF(L7="","",INT(IF(1+('DB-Rud'!O$91-L7)/(('DB-Rud'!O$91-'DB-Rud'!O$90)/19)&gt;20,"20",IF(1+('DB-Rud'!O$91-L7)/(('DB-Rud'!O$91-'DB-Rud'!O$90)/19)&lt;0,0,1+(('DB-Rud'!O$91-L7)/(('DB-Rud'!O$91-'DB-Rud'!O$90)/19))))))</f>
        <v/>
      </c>
      <c r="M8" s="122" t="str">
        <f>IF(M7="","",INT(IF(1+('DB-Rud'!P$91-M7)/(('DB-Rud'!P$91-'DB-Rud'!P$90)/19)&gt;20,"20",IF(1+('DB-Rud'!P$91-M7)/(('DB-Rud'!P$91-'DB-Rud'!P$90)/19)&lt;0,0,1+(('DB-Rud'!P$91-M7)/(('DB-Rud'!P$91-'DB-Rud'!P$90)/19))))))</f>
        <v/>
      </c>
      <c r="N8" s="122" t="str">
        <f>IF(N7="","",INT(IF(1+('DB-Rud'!Q$91-N7)/(('DB-Rud'!Q$91-'DB-Rud'!Q$90)/19)&gt;20,"20",IF(1+('DB-Rud'!Q$91-N7)/(('DB-Rud'!Q$91-'DB-Rud'!Q$90)/19)&lt;0,0,1+(('DB-Rud'!Q$91-N7)/(('DB-Rud'!Q$91-'DB-Rud'!Q$90)/19))))))</f>
        <v/>
      </c>
      <c r="O8" s="122" t="str">
        <f>IF(O7="","",INT(IF(1+('DB-Rud'!R$91-O7)/(('DB-Rud'!R$91-'DB-Rud'!R$90)/19)&gt;20,"20",IF(1+('DB-Rud'!R$91-O7)/(('DB-Rud'!R$91-'DB-Rud'!R$90)/19)&lt;0,0,1+(('DB-Rud'!R$91-O7)/(('DB-Rud'!R$91-'DB-Rud'!R$90)/19))))))</f>
        <v/>
      </c>
      <c r="P8" s="122" t="str">
        <f>IF(P7="","",INT(IF(1+('DB-Rud'!S$91-P7)/(('DB-Rud'!S$91-'DB-Rud'!S$90)/19)&gt;20,"20",IF(1+('DB-Rud'!S$91-P7)/(('DB-Rud'!S$91-'DB-Rud'!S$90)/19)&lt;0,0,1+(('DB-Rud'!S$91-P7)/(('DB-Rud'!S$91-'DB-Rud'!S$90)/19))))))</f>
        <v/>
      </c>
      <c r="Q8" s="122" t="str">
        <f>IF(Q7="","",INT(IF(1+('DB-Rud'!T$91-Q7)/(('DB-Rud'!T$91-'DB-Rud'!T$90)/19)&gt;20,"20",IF(1+('DB-Rud'!T$91-Q7)/(('DB-Rud'!T$91-'DB-Rud'!T$90)/19)&lt;0,0,1+(('DB-Rud'!T$91-Q7)/(('DB-Rud'!T$91-'DB-Rud'!T$90)/19))))))</f>
        <v/>
      </c>
      <c r="R8" s="122" t="str">
        <f>IF(R7="","",INT(IF(1+('DB-Rud'!U$91-R7)/(('DB-Rud'!U$91-'DB-Rud'!U$90)/19)&gt;20,"20",IF(1+('DB-Rud'!U$91-R7)/(('DB-Rud'!U$91-'DB-Rud'!U$90)/19)&lt;0,0,1+(('DB-Rud'!U$91-R7)/(('DB-Rud'!U$91-'DB-Rud'!U$90)/19))))))</f>
        <v/>
      </c>
      <c r="S8" s="122" t="str">
        <f>IF(S7="","",INT(IF(1+('DB-Rud'!V$91-S7)/(('DB-Rud'!V$91-'DB-Rud'!V$90)/19)&gt;20,"20",IF(1+('DB-Rud'!V$91-S7)/(('DB-Rud'!V$91-'DB-Rud'!V$90)/19)&lt;0,0,1+(('DB-Rud'!V$91-S7)/(('DB-Rud'!V$91-'DB-Rud'!V$90)/19))))))</f>
        <v/>
      </c>
      <c r="U8" s="244"/>
      <c r="W8" s="105" t="str">
        <f>IFERROR(LARGE(C8:S8,1),"--")</f>
        <v>--</v>
      </c>
      <c r="X8" s="105" t="str">
        <f>IFERROR(LARGE(C8:S8,2),"--")</f>
        <v>--</v>
      </c>
      <c r="Y8" s="105" t="str">
        <f t="shared" ref="Y8" si="3">IFERROR(X8+W8,"--")</f>
        <v>--</v>
      </c>
      <c r="Z8" s="2"/>
      <c r="AA8" s="242"/>
      <c r="AC8" s="145"/>
      <c r="AD8" s="146"/>
      <c r="AE8" s="145"/>
    </row>
    <row r="10" spans="1:31" s="1" customFormat="1" ht="15.45">
      <c r="A10" s="126" t="s">
        <v>855</v>
      </c>
      <c r="B10" s="142" t="s">
        <v>847</v>
      </c>
      <c r="C10" s="143"/>
      <c r="D10" s="143"/>
      <c r="E10" s="143"/>
      <c r="F10" s="143"/>
      <c r="G10" s="144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U10" s="111" t="str">
        <f t="shared" si="0"/>
        <v/>
      </c>
      <c r="V10" s="6"/>
      <c r="W10" s="237" t="str">
        <f t="shared" ref="W10" si="4">IFERROR(IF(Y12="--","",IF(Y12&gt;=18,"ok","")),"")</f>
        <v/>
      </c>
      <c r="X10" s="238"/>
      <c r="Y10" s="239"/>
      <c r="AA10" s="240" t="str">
        <f t="shared" ref="AA10" si="5">IF(AND(U10="ok",W10="ok")=TRUE,"LK-Kriterien vollständig erfüllt","")</f>
        <v/>
      </c>
      <c r="AC10" s="145"/>
      <c r="AD10" s="146"/>
      <c r="AE10" s="145"/>
    </row>
    <row r="11" spans="1:31" ht="13" customHeight="1">
      <c r="A11" s="107">
        <v>2015</v>
      </c>
      <c r="B11" s="108" t="s">
        <v>853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243"/>
      <c r="W11" s="104" t="s">
        <v>920</v>
      </c>
      <c r="X11" s="104" t="s">
        <v>921</v>
      </c>
      <c r="Y11" s="106" t="s">
        <v>860</v>
      </c>
      <c r="AA11" s="241"/>
      <c r="AC11" s="145"/>
      <c r="AD11" s="146"/>
      <c r="AE11" s="145"/>
    </row>
    <row r="12" spans="1:31" ht="13" customHeight="1">
      <c r="A12" s="127" t="s">
        <v>856</v>
      </c>
      <c r="B12" s="109" t="s">
        <v>851</v>
      </c>
      <c r="C12" s="122" t="str">
        <f>IF(C11="","",INT(IF(1+('DB-Rud'!F$91-C11)/(('DB-Rud'!F$91-'DB-Rud'!F$90)/19)&gt;20,"20",IF(1+('DB-Rud'!F$91-C11)/(('DB-Rud'!F$91-'DB-Rud'!F$90)/19)&lt;0,0,1+(('DB-Rud'!F$91-C11)/(('DB-Rud'!F$91-'DB-Rud'!F$90)/19))))))</f>
        <v/>
      </c>
      <c r="D12" s="122" t="str">
        <f>IF(D11="","",INT(IF(1+('DB-Rud'!G$91-D11)/(('DB-Rud'!G$91-'DB-Rud'!G$90)/19)&gt;20,"20",IF(1+('DB-Rud'!G$91-D11)/(('DB-Rud'!G$91-'DB-Rud'!G$90)/19)&lt;0,0,1+(('DB-Rud'!G$91-D11)/(('DB-Rud'!G$91-'DB-Rud'!G$90)/19))))))</f>
        <v/>
      </c>
      <c r="E12" s="122" t="str">
        <f>IF(E11="","",INT(IF(1+('DB-Rud'!H$91-E11)/(('DB-Rud'!H$91-'DB-Rud'!H$90)/19)&gt;20,"20",IF(1+('DB-Rud'!H$91-E11)/(('DB-Rud'!H$91-'DB-Rud'!H$90)/19)&lt;0,0,1+(('DB-Rud'!H$91-E11)/(('DB-Rud'!H$91-'DB-Rud'!H$90)/19))))))</f>
        <v/>
      </c>
      <c r="F12" s="122" t="str">
        <f>IF(F11="","",INT(IF(1+('DB-Rud'!I$91-F11)/(('DB-Rud'!I$91-'DB-Rud'!I$90)/19)&gt;20,"20",IF(1+('DB-Rud'!I$91-F11)/(('DB-Rud'!I$91-'DB-Rud'!I$90)/19)&lt;0,0,1+(('DB-Rud'!I$91-F11)/(('DB-Rud'!I$91-'DB-Rud'!I$90)/19))))))</f>
        <v/>
      </c>
      <c r="G12" s="122" t="str">
        <f>IF(G11="","",INT(IF(1+('DB-Rud'!J$91-G11)/(('DB-Rud'!J$91-'DB-Rud'!J$90)/19)&gt;20,"20",IF(1+('DB-Rud'!J$91-G11)/(('DB-Rud'!J$91-'DB-Rud'!J$90)/19)&lt;0,0,1+(('DB-Rud'!J$91-G11)/(('DB-Rud'!J$91-'DB-Rud'!J$90)/19))))))</f>
        <v/>
      </c>
      <c r="H12" s="122" t="str">
        <f>IF(H11="","",INT(IF(1+('DB-Rud'!K$91-H11)/(('DB-Rud'!K$91-'DB-Rud'!K$90)/19)&gt;20,"20",IF(1+('DB-Rud'!K$91-H11)/(('DB-Rud'!K$91-'DB-Rud'!K$90)/19)&lt;0,0,1+(('DB-Rud'!K$91-H11)/(('DB-Rud'!K$91-'DB-Rud'!K$90)/19))))))</f>
        <v/>
      </c>
      <c r="I12" s="122" t="str">
        <f>IF(I11="","",INT(IF(1+('DB-Rud'!L$91-I11)/(('DB-Rud'!L$91-'DB-Rud'!L$90)/19)&gt;20,"20",IF(1+('DB-Rud'!L$91-I11)/(('DB-Rud'!L$91-'DB-Rud'!L$90)/19)&lt;0,0,1+(('DB-Rud'!L$91-I11)/(('DB-Rud'!L$91-'DB-Rud'!L$90)/19))))))</f>
        <v/>
      </c>
      <c r="J12" s="122" t="str">
        <f>IF(J11="","",INT(IF(1+('DB-Rud'!M$91-J11)/(('DB-Rud'!M$91-'DB-Rud'!M$90)/19)&gt;20,"20",IF(1+('DB-Rud'!M$91-J11)/(('DB-Rud'!M$91-'DB-Rud'!M$90)/19)&lt;0,0,1+(('DB-Rud'!M$91-J11)/(('DB-Rud'!M$91-'DB-Rud'!M$90)/19))))))</f>
        <v/>
      </c>
      <c r="K12" s="122" t="str">
        <f>IF(K11="","",INT(IF(1+('DB-Rud'!N$91-K11)/(('DB-Rud'!N$91-'DB-Rud'!N$90)/19)&gt;20,"20",IF(1+('DB-Rud'!N$91-K11)/(('DB-Rud'!N$91-'DB-Rud'!N$90)/19)&lt;0,0,1+(('DB-Rud'!N$91-K11)/(('DB-Rud'!N$91-'DB-Rud'!N$90)/19))))))</f>
        <v/>
      </c>
      <c r="L12" s="122" t="str">
        <f>IF(L11="","",INT(IF(1+('DB-Rud'!O$91-L11)/(('DB-Rud'!O$91-'DB-Rud'!O$90)/19)&gt;20,"20",IF(1+('DB-Rud'!O$91-L11)/(('DB-Rud'!O$91-'DB-Rud'!O$90)/19)&lt;0,0,1+(('DB-Rud'!O$91-L11)/(('DB-Rud'!O$91-'DB-Rud'!O$90)/19))))))</f>
        <v/>
      </c>
      <c r="M12" s="122" t="str">
        <f>IF(M11="","",INT(IF(1+('DB-Rud'!P$91-M11)/(('DB-Rud'!P$91-'DB-Rud'!P$90)/19)&gt;20,"20",IF(1+('DB-Rud'!P$91-M11)/(('DB-Rud'!P$91-'DB-Rud'!P$90)/19)&lt;0,0,1+(('DB-Rud'!P$91-M11)/(('DB-Rud'!P$91-'DB-Rud'!P$90)/19))))))</f>
        <v/>
      </c>
      <c r="N12" s="122" t="str">
        <f>IF(N11="","",INT(IF(1+('DB-Rud'!Q$91-N11)/(('DB-Rud'!Q$91-'DB-Rud'!Q$90)/19)&gt;20,"20",IF(1+('DB-Rud'!Q$91-N11)/(('DB-Rud'!Q$91-'DB-Rud'!Q$90)/19)&lt;0,0,1+(('DB-Rud'!Q$91-N11)/(('DB-Rud'!Q$91-'DB-Rud'!Q$90)/19))))))</f>
        <v/>
      </c>
      <c r="O12" s="122" t="str">
        <f>IF(O11="","",INT(IF(1+('DB-Rud'!R$91-O11)/(('DB-Rud'!R$91-'DB-Rud'!R$90)/19)&gt;20,"20",IF(1+('DB-Rud'!R$91-O11)/(('DB-Rud'!R$91-'DB-Rud'!R$90)/19)&lt;0,0,1+(('DB-Rud'!R$91-O11)/(('DB-Rud'!R$91-'DB-Rud'!R$90)/19))))))</f>
        <v/>
      </c>
      <c r="P12" s="122" t="str">
        <f>IF(P11="","",INT(IF(1+('DB-Rud'!S$91-P11)/(('DB-Rud'!S$91-'DB-Rud'!S$90)/19)&gt;20,"20",IF(1+('DB-Rud'!S$91-P11)/(('DB-Rud'!S$91-'DB-Rud'!S$90)/19)&lt;0,0,1+(('DB-Rud'!S$91-P11)/(('DB-Rud'!S$91-'DB-Rud'!S$90)/19))))))</f>
        <v/>
      </c>
      <c r="Q12" s="122" t="str">
        <f>IF(Q11="","",INT(IF(1+('DB-Rud'!T$91-Q11)/(('DB-Rud'!T$91-'DB-Rud'!T$90)/19)&gt;20,"20",IF(1+('DB-Rud'!T$91-Q11)/(('DB-Rud'!T$91-'DB-Rud'!T$90)/19)&lt;0,0,1+(('DB-Rud'!T$91-Q11)/(('DB-Rud'!T$91-'DB-Rud'!T$90)/19))))))</f>
        <v/>
      </c>
      <c r="R12" s="122" t="str">
        <f>IF(R11="","",INT(IF(1+('DB-Rud'!U$91-R11)/(('DB-Rud'!U$91-'DB-Rud'!U$90)/19)&gt;20,"20",IF(1+('DB-Rud'!U$91-R11)/(('DB-Rud'!U$91-'DB-Rud'!U$90)/19)&lt;0,0,1+(('DB-Rud'!U$91-R11)/(('DB-Rud'!U$91-'DB-Rud'!U$90)/19))))))</f>
        <v/>
      </c>
      <c r="S12" s="122" t="str">
        <f>IF(S11="","",INT(IF(1+('DB-Rud'!V$91-S11)/(('DB-Rud'!V$91-'DB-Rud'!V$90)/19)&gt;20,"20",IF(1+('DB-Rud'!V$91-S11)/(('DB-Rud'!V$91-'DB-Rud'!V$90)/19)&lt;0,0,1+(('DB-Rud'!V$91-S11)/(('DB-Rud'!V$91-'DB-Rud'!V$90)/19))))))</f>
        <v/>
      </c>
      <c r="U12" s="244"/>
      <c r="W12" s="105" t="str">
        <f t="shared" ref="W12" si="6">IFERROR(LARGE(C12:S12,1),"--")</f>
        <v>--</v>
      </c>
      <c r="X12" s="105" t="str">
        <f t="shared" ref="X12" si="7">IFERROR(LARGE(C12:S12,2),"--")</f>
        <v>--</v>
      </c>
      <c r="Y12" s="105" t="str">
        <f t="shared" ref="Y12" si="8">IFERROR(X12+W12,"--")</f>
        <v>--</v>
      </c>
      <c r="Z12" s="2"/>
      <c r="AA12" s="242"/>
      <c r="AC12" s="145"/>
      <c r="AD12" s="146"/>
      <c r="AE12" s="145"/>
    </row>
    <row r="14" spans="1:31" s="1" customFormat="1" ht="15.45">
      <c r="A14" s="126" t="s">
        <v>855</v>
      </c>
      <c r="B14" s="142" t="s">
        <v>847</v>
      </c>
      <c r="C14" s="143"/>
      <c r="D14" s="143"/>
      <c r="E14" s="143"/>
      <c r="F14" s="143"/>
      <c r="G14" s="144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U14" s="111" t="str">
        <f t="shared" si="0"/>
        <v/>
      </c>
      <c r="V14" s="6"/>
      <c r="W14" s="237" t="str">
        <f t="shared" ref="W14" si="9">IFERROR(IF(Y16="--","",IF(Y16&gt;=18,"ok","")),"")</f>
        <v/>
      </c>
      <c r="X14" s="238"/>
      <c r="Y14" s="239"/>
      <c r="AA14" s="240" t="str">
        <f t="shared" ref="AA14" si="10">IF(AND(U14="ok",W14="ok")=TRUE,"LK-Kriterien vollständig erfüllt","")</f>
        <v/>
      </c>
      <c r="AC14" s="145"/>
      <c r="AD14" s="146"/>
      <c r="AE14" s="145"/>
    </row>
    <row r="15" spans="1:31" ht="13" customHeight="1">
      <c r="A15" s="107">
        <v>2015</v>
      </c>
      <c r="B15" s="108" t="s">
        <v>853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243"/>
      <c r="W15" s="104" t="s">
        <v>920</v>
      </c>
      <c r="X15" s="104" t="s">
        <v>921</v>
      </c>
      <c r="Y15" s="106" t="s">
        <v>860</v>
      </c>
      <c r="AA15" s="241"/>
      <c r="AC15" s="145"/>
      <c r="AD15" s="146"/>
      <c r="AE15" s="145"/>
    </row>
    <row r="16" spans="1:31" ht="13" customHeight="1">
      <c r="A16" s="127" t="s">
        <v>856</v>
      </c>
      <c r="B16" s="109" t="s">
        <v>851</v>
      </c>
      <c r="C16" s="122" t="str">
        <f>IF(C15="","",INT(IF(1+('DB-Rud'!F$91-C15)/(('DB-Rud'!F$91-'DB-Rud'!F$90)/19)&gt;20,"20",IF(1+('DB-Rud'!F$91-C15)/(('DB-Rud'!F$91-'DB-Rud'!F$90)/19)&lt;0,0,1+(('DB-Rud'!F$91-C15)/(('DB-Rud'!F$91-'DB-Rud'!F$90)/19))))))</f>
        <v/>
      </c>
      <c r="D16" s="122" t="str">
        <f>IF(D15="","",INT(IF(1+('DB-Rud'!G$91-D15)/(('DB-Rud'!G$91-'DB-Rud'!G$90)/19)&gt;20,"20",IF(1+('DB-Rud'!G$91-D15)/(('DB-Rud'!G$91-'DB-Rud'!G$90)/19)&lt;0,0,1+(('DB-Rud'!G$91-D15)/(('DB-Rud'!G$91-'DB-Rud'!G$90)/19))))))</f>
        <v/>
      </c>
      <c r="E16" s="122" t="str">
        <f>IF(E15="","",INT(IF(1+('DB-Rud'!H$91-E15)/(('DB-Rud'!H$91-'DB-Rud'!H$90)/19)&gt;20,"20",IF(1+('DB-Rud'!H$91-E15)/(('DB-Rud'!H$91-'DB-Rud'!H$90)/19)&lt;0,0,1+(('DB-Rud'!H$91-E15)/(('DB-Rud'!H$91-'DB-Rud'!H$90)/19))))))</f>
        <v/>
      </c>
      <c r="F16" s="122" t="str">
        <f>IF(F15="","",INT(IF(1+('DB-Rud'!I$91-F15)/(('DB-Rud'!I$91-'DB-Rud'!I$90)/19)&gt;20,"20",IF(1+('DB-Rud'!I$91-F15)/(('DB-Rud'!I$91-'DB-Rud'!I$90)/19)&lt;0,0,1+(('DB-Rud'!I$91-F15)/(('DB-Rud'!I$91-'DB-Rud'!I$90)/19))))))</f>
        <v/>
      </c>
      <c r="G16" s="122" t="str">
        <f>IF(G15="","",INT(IF(1+('DB-Rud'!J$91-G15)/(('DB-Rud'!J$91-'DB-Rud'!J$90)/19)&gt;20,"20",IF(1+('DB-Rud'!J$91-G15)/(('DB-Rud'!J$91-'DB-Rud'!J$90)/19)&lt;0,0,1+(('DB-Rud'!J$91-G15)/(('DB-Rud'!J$91-'DB-Rud'!J$90)/19))))))</f>
        <v/>
      </c>
      <c r="H16" s="122" t="str">
        <f>IF(H15="","",INT(IF(1+('DB-Rud'!K$91-H15)/(('DB-Rud'!K$91-'DB-Rud'!K$90)/19)&gt;20,"20",IF(1+('DB-Rud'!K$91-H15)/(('DB-Rud'!K$91-'DB-Rud'!K$90)/19)&lt;0,0,1+(('DB-Rud'!K$91-H15)/(('DB-Rud'!K$91-'DB-Rud'!K$90)/19))))))</f>
        <v/>
      </c>
      <c r="I16" s="122" t="str">
        <f>IF(I15="","",INT(IF(1+('DB-Rud'!L$91-I15)/(('DB-Rud'!L$91-'DB-Rud'!L$90)/19)&gt;20,"20",IF(1+('DB-Rud'!L$91-I15)/(('DB-Rud'!L$91-'DB-Rud'!L$90)/19)&lt;0,0,1+(('DB-Rud'!L$91-I15)/(('DB-Rud'!L$91-'DB-Rud'!L$90)/19))))))</f>
        <v/>
      </c>
      <c r="J16" s="122" t="str">
        <f>IF(J15="","",INT(IF(1+('DB-Rud'!M$91-J15)/(('DB-Rud'!M$91-'DB-Rud'!M$90)/19)&gt;20,"20",IF(1+('DB-Rud'!M$91-J15)/(('DB-Rud'!M$91-'DB-Rud'!M$90)/19)&lt;0,0,1+(('DB-Rud'!M$91-J15)/(('DB-Rud'!M$91-'DB-Rud'!M$90)/19))))))</f>
        <v/>
      </c>
      <c r="K16" s="122" t="str">
        <f>IF(K15="","",INT(IF(1+('DB-Rud'!N$91-K15)/(('DB-Rud'!N$91-'DB-Rud'!N$90)/19)&gt;20,"20",IF(1+('DB-Rud'!N$91-K15)/(('DB-Rud'!N$91-'DB-Rud'!N$90)/19)&lt;0,0,1+(('DB-Rud'!N$91-K15)/(('DB-Rud'!N$91-'DB-Rud'!N$90)/19))))))</f>
        <v/>
      </c>
      <c r="L16" s="122" t="str">
        <f>IF(L15="","",INT(IF(1+('DB-Rud'!O$91-L15)/(('DB-Rud'!O$91-'DB-Rud'!O$90)/19)&gt;20,"20",IF(1+('DB-Rud'!O$91-L15)/(('DB-Rud'!O$91-'DB-Rud'!O$90)/19)&lt;0,0,1+(('DB-Rud'!O$91-L15)/(('DB-Rud'!O$91-'DB-Rud'!O$90)/19))))))</f>
        <v/>
      </c>
      <c r="M16" s="122" t="str">
        <f>IF(M15="","",INT(IF(1+('DB-Rud'!P$91-M15)/(('DB-Rud'!P$91-'DB-Rud'!P$90)/19)&gt;20,"20",IF(1+('DB-Rud'!P$91-M15)/(('DB-Rud'!P$91-'DB-Rud'!P$90)/19)&lt;0,0,1+(('DB-Rud'!P$91-M15)/(('DB-Rud'!P$91-'DB-Rud'!P$90)/19))))))</f>
        <v/>
      </c>
      <c r="N16" s="122" t="str">
        <f>IF(N15="","",INT(IF(1+('DB-Rud'!Q$91-N15)/(('DB-Rud'!Q$91-'DB-Rud'!Q$90)/19)&gt;20,"20",IF(1+('DB-Rud'!Q$91-N15)/(('DB-Rud'!Q$91-'DB-Rud'!Q$90)/19)&lt;0,0,1+(('DB-Rud'!Q$91-N15)/(('DB-Rud'!Q$91-'DB-Rud'!Q$90)/19))))))</f>
        <v/>
      </c>
      <c r="O16" s="122" t="str">
        <f>IF(O15="","",INT(IF(1+('DB-Rud'!R$91-O15)/(('DB-Rud'!R$91-'DB-Rud'!R$90)/19)&gt;20,"20",IF(1+('DB-Rud'!R$91-O15)/(('DB-Rud'!R$91-'DB-Rud'!R$90)/19)&lt;0,0,1+(('DB-Rud'!R$91-O15)/(('DB-Rud'!R$91-'DB-Rud'!R$90)/19))))))</f>
        <v/>
      </c>
      <c r="P16" s="122" t="str">
        <f>IF(P15="","",INT(IF(1+('DB-Rud'!S$91-P15)/(('DB-Rud'!S$91-'DB-Rud'!S$90)/19)&gt;20,"20",IF(1+('DB-Rud'!S$91-P15)/(('DB-Rud'!S$91-'DB-Rud'!S$90)/19)&lt;0,0,1+(('DB-Rud'!S$91-P15)/(('DB-Rud'!S$91-'DB-Rud'!S$90)/19))))))</f>
        <v/>
      </c>
      <c r="Q16" s="122" t="str">
        <f>IF(Q15="","",INT(IF(1+('DB-Rud'!T$91-Q15)/(('DB-Rud'!T$91-'DB-Rud'!T$90)/19)&gt;20,"20",IF(1+('DB-Rud'!T$91-Q15)/(('DB-Rud'!T$91-'DB-Rud'!T$90)/19)&lt;0,0,1+(('DB-Rud'!T$91-Q15)/(('DB-Rud'!T$91-'DB-Rud'!T$90)/19))))))</f>
        <v/>
      </c>
      <c r="R16" s="122" t="str">
        <f>IF(R15="","",INT(IF(1+('DB-Rud'!U$91-R15)/(('DB-Rud'!U$91-'DB-Rud'!U$90)/19)&gt;20,"20",IF(1+('DB-Rud'!U$91-R15)/(('DB-Rud'!U$91-'DB-Rud'!U$90)/19)&lt;0,0,1+(('DB-Rud'!U$91-R15)/(('DB-Rud'!U$91-'DB-Rud'!U$90)/19))))))</f>
        <v/>
      </c>
      <c r="S16" s="122" t="str">
        <f>IF(S15="","",INT(IF(1+('DB-Rud'!V$91-S15)/(('DB-Rud'!V$91-'DB-Rud'!V$90)/19)&gt;20,"20",IF(1+('DB-Rud'!V$91-S15)/(('DB-Rud'!V$91-'DB-Rud'!V$90)/19)&lt;0,0,1+(('DB-Rud'!V$91-S15)/(('DB-Rud'!V$91-'DB-Rud'!V$90)/19))))))</f>
        <v/>
      </c>
      <c r="U16" s="244"/>
      <c r="W16" s="105" t="str">
        <f t="shared" ref="W16" si="11">IFERROR(LARGE(C16:S16,1),"--")</f>
        <v>--</v>
      </c>
      <c r="X16" s="105" t="str">
        <f t="shared" ref="X16" si="12">IFERROR(LARGE(C16:S16,2),"--")</f>
        <v>--</v>
      </c>
      <c r="Y16" s="105" t="str">
        <f t="shared" ref="Y16" si="13">IFERROR(X16+W16,"--")</f>
        <v>--</v>
      </c>
      <c r="Z16" s="2"/>
      <c r="AA16" s="242"/>
      <c r="AC16" s="145"/>
      <c r="AD16" s="146"/>
      <c r="AE16" s="145"/>
    </row>
    <row r="18" spans="1:31" s="1" customFormat="1" ht="15.45">
      <c r="A18" s="126" t="s">
        <v>855</v>
      </c>
      <c r="B18" s="142" t="s">
        <v>847</v>
      </c>
      <c r="C18" s="143"/>
      <c r="D18" s="143"/>
      <c r="E18" s="143"/>
      <c r="F18" s="143"/>
      <c r="G18" s="144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U18" s="111" t="str">
        <f t="shared" si="0"/>
        <v/>
      </c>
      <c r="V18" s="6"/>
      <c r="W18" s="237" t="str">
        <f t="shared" ref="W18" si="14">IFERROR(IF(Y20="--","",IF(Y20&gt;=18,"ok","")),"")</f>
        <v/>
      </c>
      <c r="X18" s="238"/>
      <c r="Y18" s="239"/>
      <c r="AA18" s="240" t="str">
        <f t="shared" ref="AA18" si="15">IF(AND(U18="ok",W18="ok")=TRUE,"LK-Kriterien vollständig erfüllt","")</f>
        <v/>
      </c>
      <c r="AC18" s="145"/>
      <c r="AD18" s="146"/>
      <c r="AE18" s="145"/>
    </row>
    <row r="19" spans="1:31" ht="13" customHeight="1">
      <c r="A19" s="107">
        <v>2015</v>
      </c>
      <c r="B19" s="108" t="s">
        <v>853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U19" s="243"/>
      <c r="W19" s="104" t="s">
        <v>920</v>
      </c>
      <c r="X19" s="104" t="s">
        <v>921</v>
      </c>
      <c r="Y19" s="106" t="s">
        <v>860</v>
      </c>
      <c r="AA19" s="241"/>
      <c r="AC19" s="145"/>
      <c r="AD19" s="146"/>
      <c r="AE19" s="145"/>
    </row>
    <row r="20" spans="1:31" ht="13" customHeight="1">
      <c r="A20" s="127" t="s">
        <v>856</v>
      </c>
      <c r="B20" s="109" t="s">
        <v>851</v>
      </c>
      <c r="C20" s="122" t="str">
        <f>IF(C19="","",INT(IF(1+('DB-Rud'!F$91-C19)/(('DB-Rud'!F$91-'DB-Rud'!F$90)/19)&gt;20,"20",IF(1+('DB-Rud'!F$91-C19)/(('DB-Rud'!F$91-'DB-Rud'!F$90)/19)&lt;0,0,1+(('DB-Rud'!F$91-C19)/(('DB-Rud'!F$91-'DB-Rud'!F$90)/19))))))</f>
        <v/>
      </c>
      <c r="D20" s="122" t="str">
        <f>IF(D19="","",INT(IF(1+('DB-Rud'!G$91-D19)/(('DB-Rud'!G$91-'DB-Rud'!G$90)/19)&gt;20,"20",IF(1+('DB-Rud'!G$91-D19)/(('DB-Rud'!G$91-'DB-Rud'!G$90)/19)&lt;0,0,1+(('DB-Rud'!G$91-D19)/(('DB-Rud'!G$91-'DB-Rud'!G$90)/19))))))</f>
        <v/>
      </c>
      <c r="E20" s="122" t="str">
        <f>IF(E19="","",INT(IF(1+('DB-Rud'!H$91-E19)/(('DB-Rud'!H$91-'DB-Rud'!H$90)/19)&gt;20,"20",IF(1+('DB-Rud'!H$91-E19)/(('DB-Rud'!H$91-'DB-Rud'!H$90)/19)&lt;0,0,1+(('DB-Rud'!H$91-E19)/(('DB-Rud'!H$91-'DB-Rud'!H$90)/19))))))</f>
        <v/>
      </c>
      <c r="F20" s="122" t="str">
        <f>IF(F19="","",INT(IF(1+('DB-Rud'!I$91-F19)/(('DB-Rud'!I$91-'DB-Rud'!I$90)/19)&gt;20,"20",IF(1+('DB-Rud'!I$91-F19)/(('DB-Rud'!I$91-'DB-Rud'!I$90)/19)&lt;0,0,1+(('DB-Rud'!I$91-F19)/(('DB-Rud'!I$91-'DB-Rud'!I$90)/19))))))</f>
        <v/>
      </c>
      <c r="G20" s="122" t="str">
        <f>IF(G19="","",INT(IF(1+('DB-Rud'!J$91-G19)/(('DB-Rud'!J$91-'DB-Rud'!J$90)/19)&gt;20,"20",IF(1+('DB-Rud'!J$91-G19)/(('DB-Rud'!J$91-'DB-Rud'!J$90)/19)&lt;0,0,1+(('DB-Rud'!J$91-G19)/(('DB-Rud'!J$91-'DB-Rud'!J$90)/19))))))</f>
        <v/>
      </c>
      <c r="H20" s="122" t="str">
        <f>IF(H19="","",INT(IF(1+('DB-Rud'!K$91-H19)/(('DB-Rud'!K$91-'DB-Rud'!K$90)/19)&gt;20,"20",IF(1+('DB-Rud'!K$91-H19)/(('DB-Rud'!K$91-'DB-Rud'!K$90)/19)&lt;0,0,1+(('DB-Rud'!K$91-H19)/(('DB-Rud'!K$91-'DB-Rud'!K$90)/19))))))</f>
        <v/>
      </c>
      <c r="I20" s="122" t="str">
        <f>IF(I19="","",INT(IF(1+('DB-Rud'!L$91-I19)/(('DB-Rud'!L$91-'DB-Rud'!L$90)/19)&gt;20,"20",IF(1+('DB-Rud'!L$91-I19)/(('DB-Rud'!L$91-'DB-Rud'!L$90)/19)&lt;0,0,1+(('DB-Rud'!L$91-I19)/(('DB-Rud'!L$91-'DB-Rud'!L$90)/19))))))</f>
        <v/>
      </c>
      <c r="J20" s="122" t="str">
        <f>IF(J19="","",INT(IF(1+('DB-Rud'!M$91-J19)/(('DB-Rud'!M$91-'DB-Rud'!M$90)/19)&gt;20,"20",IF(1+('DB-Rud'!M$91-J19)/(('DB-Rud'!M$91-'DB-Rud'!M$90)/19)&lt;0,0,1+(('DB-Rud'!M$91-J19)/(('DB-Rud'!M$91-'DB-Rud'!M$90)/19))))))</f>
        <v/>
      </c>
      <c r="K20" s="122" t="str">
        <f>IF(K19="","",INT(IF(1+('DB-Rud'!N$91-K19)/(('DB-Rud'!N$91-'DB-Rud'!N$90)/19)&gt;20,"20",IF(1+('DB-Rud'!N$91-K19)/(('DB-Rud'!N$91-'DB-Rud'!N$90)/19)&lt;0,0,1+(('DB-Rud'!N$91-K19)/(('DB-Rud'!N$91-'DB-Rud'!N$90)/19))))))</f>
        <v/>
      </c>
      <c r="L20" s="122" t="str">
        <f>IF(L19="","",INT(IF(1+('DB-Rud'!O$91-L19)/(('DB-Rud'!O$91-'DB-Rud'!O$90)/19)&gt;20,"20",IF(1+('DB-Rud'!O$91-L19)/(('DB-Rud'!O$91-'DB-Rud'!O$90)/19)&lt;0,0,1+(('DB-Rud'!O$91-L19)/(('DB-Rud'!O$91-'DB-Rud'!O$90)/19))))))</f>
        <v/>
      </c>
      <c r="M20" s="122" t="str">
        <f>IF(M19="","",INT(IF(1+('DB-Rud'!P$91-M19)/(('DB-Rud'!P$91-'DB-Rud'!P$90)/19)&gt;20,"20",IF(1+('DB-Rud'!P$91-M19)/(('DB-Rud'!P$91-'DB-Rud'!P$90)/19)&lt;0,0,1+(('DB-Rud'!P$91-M19)/(('DB-Rud'!P$91-'DB-Rud'!P$90)/19))))))</f>
        <v/>
      </c>
      <c r="N20" s="122" t="str">
        <f>IF(N19="","",INT(IF(1+('DB-Rud'!Q$91-N19)/(('DB-Rud'!Q$91-'DB-Rud'!Q$90)/19)&gt;20,"20",IF(1+('DB-Rud'!Q$91-N19)/(('DB-Rud'!Q$91-'DB-Rud'!Q$90)/19)&lt;0,0,1+(('DB-Rud'!Q$91-N19)/(('DB-Rud'!Q$91-'DB-Rud'!Q$90)/19))))))</f>
        <v/>
      </c>
      <c r="O20" s="122" t="str">
        <f>IF(O19="","",INT(IF(1+('DB-Rud'!R$91-O19)/(('DB-Rud'!R$91-'DB-Rud'!R$90)/19)&gt;20,"20",IF(1+('DB-Rud'!R$91-O19)/(('DB-Rud'!R$91-'DB-Rud'!R$90)/19)&lt;0,0,1+(('DB-Rud'!R$91-O19)/(('DB-Rud'!R$91-'DB-Rud'!R$90)/19))))))</f>
        <v/>
      </c>
      <c r="P20" s="122" t="str">
        <f>IF(P19="","",INT(IF(1+('DB-Rud'!S$91-P19)/(('DB-Rud'!S$91-'DB-Rud'!S$90)/19)&gt;20,"20",IF(1+('DB-Rud'!S$91-P19)/(('DB-Rud'!S$91-'DB-Rud'!S$90)/19)&lt;0,0,1+(('DB-Rud'!S$91-P19)/(('DB-Rud'!S$91-'DB-Rud'!S$90)/19))))))</f>
        <v/>
      </c>
      <c r="Q20" s="122" t="str">
        <f>IF(Q19="","",INT(IF(1+('DB-Rud'!T$91-Q19)/(('DB-Rud'!T$91-'DB-Rud'!T$90)/19)&gt;20,"20",IF(1+('DB-Rud'!T$91-Q19)/(('DB-Rud'!T$91-'DB-Rud'!T$90)/19)&lt;0,0,1+(('DB-Rud'!T$91-Q19)/(('DB-Rud'!T$91-'DB-Rud'!T$90)/19))))))</f>
        <v/>
      </c>
      <c r="R20" s="122" t="str">
        <f>IF(R19="","",INT(IF(1+('DB-Rud'!U$91-R19)/(('DB-Rud'!U$91-'DB-Rud'!U$90)/19)&gt;20,"20",IF(1+('DB-Rud'!U$91-R19)/(('DB-Rud'!U$91-'DB-Rud'!U$90)/19)&lt;0,0,1+(('DB-Rud'!U$91-R19)/(('DB-Rud'!U$91-'DB-Rud'!U$90)/19))))))</f>
        <v/>
      </c>
      <c r="S20" s="122" t="str">
        <f>IF(S19="","",INT(IF(1+('DB-Rud'!V$91-S19)/(('DB-Rud'!V$91-'DB-Rud'!V$90)/19)&gt;20,"20",IF(1+('DB-Rud'!V$91-S19)/(('DB-Rud'!V$91-'DB-Rud'!V$90)/19)&lt;0,0,1+(('DB-Rud'!V$91-S19)/(('DB-Rud'!V$91-'DB-Rud'!V$90)/19))))))</f>
        <v/>
      </c>
      <c r="U20" s="244"/>
      <c r="W20" s="105" t="str">
        <f t="shared" ref="W20" si="16">IFERROR(LARGE(C20:S20,1),"--")</f>
        <v>--</v>
      </c>
      <c r="X20" s="105" t="str">
        <f t="shared" ref="X20" si="17">IFERROR(LARGE(C20:S20,2),"--")</f>
        <v>--</v>
      </c>
      <c r="Y20" s="105" t="str">
        <f t="shared" ref="Y20" si="18">IFERROR(X20+W20,"--")</f>
        <v>--</v>
      </c>
      <c r="Z20" s="2"/>
      <c r="AA20" s="242"/>
      <c r="AC20" s="145"/>
      <c r="AD20" s="146"/>
      <c r="AE20" s="145"/>
    </row>
    <row r="22" spans="1:31" s="1" customFormat="1" ht="15.45">
      <c r="A22" s="126" t="s">
        <v>855</v>
      </c>
      <c r="B22" s="142" t="s">
        <v>847</v>
      </c>
      <c r="C22" s="143"/>
      <c r="D22" s="143"/>
      <c r="E22" s="143"/>
      <c r="F22" s="143"/>
      <c r="G22" s="144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U22" s="111" t="str">
        <f t="shared" si="0"/>
        <v/>
      </c>
      <c r="V22" s="6"/>
      <c r="W22" s="237" t="str">
        <f t="shared" ref="W22" si="19">IFERROR(IF(Y24="--","",IF(Y24&gt;=18,"ok","")),"")</f>
        <v/>
      </c>
      <c r="X22" s="238"/>
      <c r="Y22" s="239"/>
      <c r="AA22" s="240" t="str">
        <f t="shared" ref="AA22" si="20">IF(AND(U22="ok",W22="ok")=TRUE,"LK-Kriterien vollständig erfüllt","")</f>
        <v/>
      </c>
      <c r="AC22" s="145"/>
      <c r="AD22" s="146"/>
      <c r="AE22" s="145"/>
    </row>
    <row r="23" spans="1:31" ht="13" customHeight="1">
      <c r="A23" s="107">
        <v>2015</v>
      </c>
      <c r="B23" s="108" t="s">
        <v>853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U23" s="243"/>
      <c r="W23" s="104" t="s">
        <v>920</v>
      </c>
      <c r="X23" s="104" t="s">
        <v>921</v>
      </c>
      <c r="Y23" s="106" t="s">
        <v>860</v>
      </c>
      <c r="AA23" s="241"/>
      <c r="AC23" s="145"/>
      <c r="AD23" s="146"/>
      <c r="AE23" s="145"/>
    </row>
    <row r="24" spans="1:31" ht="13" customHeight="1">
      <c r="A24" s="127" t="s">
        <v>856</v>
      </c>
      <c r="B24" s="109" t="s">
        <v>851</v>
      </c>
      <c r="C24" s="122" t="str">
        <f>IF(C23="","",INT(IF(1+('DB-Rud'!F$91-C23)/(('DB-Rud'!F$91-'DB-Rud'!F$90)/19)&gt;20,"20",IF(1+('DB-Rud'!F$91-C23)/(('DB-Rud'!F$91-'DB-Rud'!F$90)/19)&lt;0,0,1+(('DB-Rud'!F$91-C23)/(('DB-Rud'!F$91-'DB-Rud'!F$90)/19))))))</f>
        <v/>
      </c>
      <c r="D24" s="122" t="str">
        <f>IF(D23="","",INT(IF(1+('DB-Rud'!G$91-D23)/(('DB-Rud'!G$91-'DB-Rud'!G$90)/19)&gt;20,"20",IF(1+('DB-Rud'!G$91-D23)/(('DB-Rud'!G$91-'DB-Rud'!G$90)/19)&lt;0,0,1+(('DB-Rud'!G$91-D23)/(('DB-Rud'!G$91-'DB-Rud'!G$90)/19))))))</f>
        <v/>
      </c>
      <c r="E24" s="122" t="str">
        <f>IF(E23="","",INT(IF(1+('DB-Rud'!H$91-E23)/(('DB-Rud'!H$91-'DB-Rud'!H$90)/19)&gt;20,"20",IF(1+('DB-Rud'!H$91-E23)/(('DB-Rud'!H$91-'DB-Rud'!H$90)/19)&lt;0,0,1+(('DB-Rud'!H$91-E23)/(('DB-Rud'!H$91-'DB-Rud'!H$90)/19))))))</f>
        <v/>
      </c>
      <c r="F24" s="122" t="str">
        <f>IF(F23="","",INT(IF(1+('DB-Rud'!I$91-F23)/(('DB-Rud'!I$91-'DB-Rud'!I$90)/19)&gt;20,"20",IF(1+('DB-Rud'!I$91-F23)/(('DB-Rud'!I$91-'DB-Rud'!I$90)/19)&lt;0,0,1+(('DB-Rud'!I$91-F23)/(('DB-Rud'!I$91-'DB-Rud'!I$90)/19))))))</f>
        <v/>
      </c>
      <c r="G24" s="122" t="str">
        <f>IF(G23="","",INT(IF(1+('DB-Rud'!J$91-G23)/(('DB-Rud'!J$91-'DB-Rud'!J$90)/19)&gt;20,"20",IF(1+('DB-Rud'!J$91-G23)/(('DB-Rud'!J$91-'DB-Rud'!J$90)/19)&lt;0,0,1+(('DB-Rud'!J$91-G23)/(('DB-Rud'!J$91-'DB-Rud'!J$90)/19))))))</f>
        <v/>
      </c>
      <c r="H24" s="122" t="str">
        <f>IF(H23="","",INT(IF(1+('DB-Rud'!K$91-H23)/(('DB-Rud'!K$91-'DB-Rud'!K$90)/19)&gt;20,"20",IF(1+('DB-Rud'!K$91-H23)/(('DB-Rud'!K$91-'DB-Rud'!K$90)/19)&lt;0,0,1+(('DB-Rud'!K$91-H23)/(('DB-Rud'!K$91-'DB-Rud'!K$90)/19))))))</f>
        <v/>
      </c>
      <c r="I24" s="122" t="str">
        <f>IF(I23="","",INT(IF(1+('DB-Rud'!L$91-I23)/(('DB-Rud'!L$91-'DB-Rud'!L$90)/19)&gt;20,"20",IF(1+('DB-Rud'!L$91-I23)/(('DB-Rud'!L$91-'DB-Rud'!L$90)/19)&lt;0,0,1+(('DB-Rud'!L$91-I23)/(('DB-Rud'!L$91-'DB-Rud'!L$90)/19))))))</f>
        <v/>
      </c>
      <c r="J24" s="122" t="str">
        <f>IF(J23="","",INT(IF(1+('DB-Rud'!M$91-J23)/(('DB-Rud'!M$91-'DB-Rud'!M$90)/19)&gt;20,"20",IF(1+('DB-Rud'!M$91-J23)/(('DB-Rud'!M$91-'DB-Rud'!M$90)/19)&lt;0,0,1+(('DB-Rud'!M$91-J23)/(('DB-Rud'!M$91-'DB-Rud'!M$90)/19))))))</f>
        <v/>
      </c>
      <c r="K24" s="122" t="str">
        <f>IF(K23="","",INT(IF(1+('DB-Rud'!N$91-K23)/(('DB-Rud'!N$91-'DB-Rud'!N$90)/19)&gt;20,"20",IF(1+('DB-Rud'!N$91-K23)/(('DB-Rud'!N$91-'DB-Rud'!N$90)/19)&lt;0,0,1+(('DB-Rud'!N$91-K23)/(('DB-Rud'!N$91-'DB-Rud'!N$90)/19))))))</f>
        <v/>
      </c>
      <c r="L24" s="122" t="str">
        <f>IF(L23="","",INT(IF(1+('DB-Rud'!O$91-L23)/(('DB-Rud'!O$91-'DB-Rud'!O$90)/19)&gt;20,"20",IF(1+('DB-Rud'!O$91-L23)/(('DB-Rud'!O$91-'DB-Rud'!O$90)/19)&lt;0,0,1+(('DB-Rud'!O$91-L23)/(('DB-Rud'!O$91-'DB-Rud'!O$90)/19))))))</f>
        <v/>
      </c>
      <c r="M24" s="122" t="str">
        <f>IF(M23="","",INT(IF(1+('DB-Rud'!P$91-M23)/(('DB-Rud'!P$91-'DB-Rud'!P$90)/19)&gt;20,"20",IF(1+('DB-Rud'!P$91-M23)/(('DB-Rud'!P$91-'DB-Rud'!P$90)/19)&lt;0,0,1+(('DB-Rud'!P$91-M23)/(('DB-Rud'!P$91-'DB-Rud'!P$90)/19))))))</f>
        <v/>
      </c>
      <c r="N24" s="122" t="str">
        <f>IF(N23="","",INT(IF(1+('DB-Rud'!Q$91-N23)/(('DB-Rud'!Q$91-'DB-Rud'!Q$90)/19)&gt;20,"20",IF(1+('DB-Rud'!Q$91-N23)/(('DB-Rud'!Q$91-'DB-Rud'!Q$90)/19)&lt;0,0,1+(('DB-Rud'!Q$91-N23)/(('DB-Rud'!Q$91-'DB-Rud'!Q$90)/19))))))</f>
        <v/>
      </c>
      <c r="O24" s="122" t="str">
        <f>IF(O23="","",INT(IF(1+('DB-Rud'!R$91-O23)/(('DB-Rud'!R$91-'DB-Rud'!R$90)/19)&gt;20,"20",IF(1+('DB-Rud'!R$91-O23)/(('DB-Rud'!R$91-'DB-Rud'!R$90)/19)&lt;0,0,1+(('DB-Rud'!R$91-O23)/(('DB-Rud'!R$91-'DB-Rud'!R$90)/19))))))</f>
        <v/>
      </c>
      <c r="P24" s="122" t="str">
        <f>IF(P23="","",INT(IF(1+('DB-Rud'!S$91-P23)/(('DB-Rud'!S$91-'DB-Rud'!S$90)/19)&gt;20,"20",IF(1+('DB-Rud'!S$91-P23)/(('DB-Rud'!S$91-'DB-Rud'!S$90)/19)&lt;0,0,1+(('DB-Rud'!S$91-P23)/(('DB-Rud'!S$91-'DB-Rud'!S$90)/19))))))</f>
        <v/>
      </c>
      <c r="Q24" s="122" t="str">
        <f>IF(Q23="","",INT(IF(1+('DB-Rud'!T$91-Q23)/(('DB-Rud'!T$91-'DB-Rud'!T$90)/19)&gt;20,"20",IF(1+('DB-Rud'!T$91-Q23)/(('DB-Rud'!T$91-'DB-Rud'!T$90)/19)&lt;0,0,1+(('DB-Rud'!T$91-Q23)/(('DB-Rud'!T$91-'DB-Rud'!T$90)/19))))))</f>
        <v/>
      </c>
      <c r="R24" s="122" t="str">
        <f>IF(R23="","",INT(IF(1+('DB-Rud'!U$91-R23)/(('DB-Rud'!U$91-'DB-Rud'!U$90)/19)&gt;20,"20",IF(1+('DB-Rud'!U$91-R23)/(('DB-Rud'!U$91-'DB-Rud'!U$90)/19)&lt;0,0,1+(('DB-Rud'!U$91-R23)/(('DB-Rud'!U$91-'DB-Rud'!U$90)/19))))))</f>
        <v/>
      </c>
      <c r="S24" s="122" t="str">
        <f>IF(S23="","",INT(IF(1+('DB-Rud'!V$91-S23)/(('DB-Rud'!V$91-'DB-Rud'!V$90)/19)&gt;20,"20",IF(1+('DB-Rud'!V$91-S23)/(('DB-Rud'!V$91-'DB-Rud'!V$90)/19)&lt;0,0,1+(('DB-Rud'!V$91-S23)/(('DB-Rud'!V$91-'DB-Rud'!V$90)/19))))))</f>
        <v/>
      </c>
      <c r="U24" s="244"/>
      <c r="W24" s="105" t="str">
        <f t="shared" ref="W24" si="21">IFERROR(LARGE(C24:S24,1),"--")</f>
        <v>--</v>
      </c>
      <c r="X24" s="105" t="str">
        <f t="shared" ref="X24" si="22">IFERROR(LARGE(C24:S24,2),"--")</f>
        <v>--</v>
      </c>
      <c r="Y24" s="105" t="str">
        <f t="shared" ref="Y24" si="23">IFERROR(X24+W24,"--")</f>
        <v>--</v>
      </c>
      <c r="Z24" s="2"/>
      <c r="AA24" s="242"/>
      <c r="AC24" s="145"/>
      <c r="AD24" s="146"/>
      <c r="AE24" s="145"/>
    </row>
    <row r="26" spans="1:31" s="1" customFormat="1" ht="15.45">
      <c r="A26" s="126" t="s">
        <v>855</v>
      </c>
      <c r="B26" s="142" t="s">
        <v>847</v>
      </c>
      <c r="C26" s="143"/>
      <c r="D26" s="143"/>
      <c r="E26" s="143"/>
      <c r="F26" s="143"/>
      <c r="G26" s="144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U26" s="111" t="str">
        <f t="shared" si="0"/>
        <v/>
      </c>
      <c r="V26" s="6"/>
      <c r="W26" s="237" t="str">
        <f t="shared" ref="W26" si="24">IFERROR(IF(Y28="--","",IF(Y28&gt;=18,"ok","")),"")</f>
        <v/>
      </c>
      <c r="X26" s="238"/>
      <c r="Y26" s="239"/>
      <c r="AA26" s="240" t="str">
        <f t="shared" ref="AA26" si="25">IF(AND(U26="ok",W26="ok")=TRUE,"LK-Kriterien vollständig erfüllt","")</f>
        <v/>
      </c>
      <c r="AC26" s="145"/>
      <c r="AD26" s="146"/>
      <c r="AE26" s="145"/>
    </row>
    <row r="27" spans="1:31" ht="13" customHeight="1">
      <c r="A27" s="107">
        <v>2015</v>
      </c>
      <c r="B27" s="108" t="s">
        <v>853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U27" s="243"/>
      <c r="W27" s="104" t="s">
        <v>920</v>
      </c>
      <c r="X27" s="104" t="s">
        <v>921</v>
      </c>
      <c r="Y27" s="106" t="s">
        <v>860</v>
      </c>
      <c r="AA27" s="241"/>
      <c r="AC27" s="145"/>
      <c r="AD27" s="146"/>
      <c r="AE27" s="145"/>
    </row>
    <row r="28" spans="1:31" ht="13" customHeight="1">
      <c r="A28" s="127" t="s">
        <v>856</v>
      </c>
      <c r="B28" s="109" t="s">
        <v>851</v>
      </c>
      <c r="C28" s="122" t="str">
        <f>IF(C27="","",INT(IF(1+('DB-Rud'!F$91-C27)/(('DB-Rud'!F$91-'DB-Rud'!F$90)/19)&gt;20,"20",IF(1+('DB-Rud'!F$91-C27)/(('DB-Rud'!F$91-'DB-Rud'!F$90)/19)&lt;0,0,1+(('DB-Rud'!F$91-C27)/(('DB-Rud'!F$91-'DB-Rud'!F$90)/19))))))</f>
        <v/>
      </c>
      <c r="D28" s="122" t="str">
        <f>IF(D27="","",INT(IF(1+('DB-Rud'!G$91-D27)/(('DB-Rud'!G$91-'DB-Rud'!G$90)/19)&gt;20,"20",IF(1+('DB-Rud'!G$91-D27)/(('DB-Rud'!G$91-'DB-Rud'!G$90)/19)&lt;0,0,1+(('DB-Rud'!G$91-D27)/(('DB-Rud'!G$91-'DB-Rud'!G$90)/19))))))</f>
        <v/>
      </c>
      <c r="E28" s="122" t="str">
        <f>IF(E27="","",INT(IF(1+('DB-Rud'!H$91-E27)/(('DB-Rud'!H$91-'DB-Rud'!H$90)/19)&gt;20,"20",IF(1+('DB-Rud'!H$91-E27)/(('DB-Rud'!H$91-'DB-Rud'!H$90)/19)&lt;0,0,1+(('DB-Rud'!H$91-E27)/(('DB-Rud'!H$91-'DB-Rud'!H$90)/19))))))</f>
        <v/>
      </c>
      <c r="F28" s="122" t="str">
        <f>IF(F27="","",INT(IF(1+('DB-Rud'!I$91-F27)/(('DB-Rud'!I$91-'DB-Rud'!I$90)/19)&gt;20,"20",IF(1+('DB-Rud'!I$91-F27)/(('DB-Rud'!I$91-'DB-Rud'!I$90)/19)&lt;0,0,1+(('DB-Rud'!I$91-F27)/(('DB-Rud'!I$91-'DB-Rud'!I$90)/19))))))</f>
        <v/>
      </c>
      <c r="G28" s="122" t="str">
        <f>IF(G27="","",INT(IF(1+('DB-Rud'!J$91-G27)/(('DB-Rud'!J$91-'DB-Rud'!J$90)/19)&gt;20,"20",IF(1+('DB-Rud'!J$91-G27)/(('DB-Rud'!J$91-'DB-Rud'!J$90)/19)&lt;0,0,1+(('DB-Rud'!J$91-G27)/(('DB-Rud'!J$91-'DB-Rud'!J$90)/19))))))</f>
        <v/>
      </c>
      <c r="H28" s="122" t="str">
        <f>IF(H27="","",INT(IF(1+('DB-Rud'!K$91-H27)/(('DB-Rud'!K$91-'DB-Rud'!K$90)/19)&gt;20,"20",IF(1+('DB-Rud'!K$91-H27)/(('DB-Rud'!K$91-'DB-Rud'!K$90)/19)&lt;0,0,1+(('DB-Rud'!K$91-H27)/(('DB-Rud'!K$91-'DB-Rud'!K$90)/19))))))</f>
        <v/>
      </c>
      <c r="I28" s="122" t="str">
        <f>IF(I27="","",INT(IF(1+('DB-Rud'!L$91-I27)/(('DB-Rud'!L$91-'DB-Rud'!L$90)/19)&gt;20,"20",IF(1+('DB-Rud'!L$91-I27)/(('DB-Rud'!L$91-'DB-Rud'!L$90)/19)&lt;0,0,1+(('DB-Rud'!L$91-I27)/(('DB-Rud'!L$91-'DB-Rud'!L$90)/19))))))</f>
        <v/>
      </c>
      <c r="J28" s="122" t="str">
        <f>IF(J27="","",INT(IF(1+('DB-Rud'!M$91-J27)/(('DB-Rud'!M$91-'DB-Rud'!M$90)/19)&gt;20,"20",IF(1+('DB-Rud'!M$91-J27)/(('DB-Rud'!M$91-'DB-Rud'!M$90)/19)&lt;0,0,1+(('DB-Rud'!M$91-J27)/(('DB-Rud'!M$91-'DB-Rud'!M$90)/19))))))</f>
        <v/>
      </c>
      <c r="K28" s="122" t="str">
        <f>IF(K27="","",INT(IF(1+('DB-Rud'!N$91-K27)/(('DB-Rud'!N$91-'DB-Rud'!N$90)/19)&gt;20,"20",IF(1+('DB-Rud'!N$91-K27)/(('DB-Rud'!N$91-'DB-Rud'!N$90)/19)&lt;0,0,1+(('DB-Rud'!N$91-K27)/(('DB-Rud'!N$91-'DB-Rud'!N$90)/19))))))</f>
        <v/>
      </c>
      <c r="L28" s="122" t="str">
        <f>IF(L27="","",INT(IF(1+('DB-Rud'!O$91-L27)/(('DB-Rud'!O$91-'DB-Rud'!O$90)/19)&gt;20,"20",IF(1+('DB-Rud'!O$91-L27)/(('DB-Rud'!O$91-'DB-Rud'!O$90)/19)&lt;0,0,1+(('DB-Rud'!O$91-L27)/(('DB-Rud'!O$91-'DB-Rud'!O$90)/19))))))</f>
        <v/>
      </c>
      <c r="M28" s="122" t="str">
        <f>IF(M27="","",INT(IF(1+('DB-Rud'!P$91-M27)/(('DB-Rud'!P$91-'DB-Rud'!P$90)/19)&gt;20,"20",IF(1+('DB-Rud'!P$91-M27)/(('DB-Rud'!P$91-'DB-Rud'!P$90)/19)&lt;0,0,1+(('DB-Rud'!P$91-M27)/(('DB-Rud'!P$91-'DB-Rud'!P$90)/19))))))</f>
        <v/>
      </c>
      <c r="N28" s="122" t="str">
        <f>IF(N27="","",INT(IF(1+('DB-Rud'!Q$91-N27)/(('DB-Rud'!Q$91-'DB-Rud'!Q$90)/19)&gt;20,"20",IF(1+('DB-Rud'!Q$91-N27)/(('DB-Rud'!Q$91-'DB-Rud'!Q$90)/19)&lt;0,0,1+(('DB-Rud'!Q$91-N27)/(('DB-Rud'!Q$91-'DB-Rud'!Q$90)/19))))))</f>
        <v/>
      </c>
      <c r="O28" s="122" t="str">
        <f>IF(O27="","",INT(IF(1+('DB-Rud'!R$91-O27)/(('DB-Rud'!R$91-'DB-Rud'!R$90)/19)&gt;20,"20",IF(1+('DB-Rud'!R$91-O27)/(('DB-Rud'!R$91-'DB-Rud'!R$90)/19)&lt;0,0,1+(('DB-Rud'!R$91-O27)/(('DB-Rud'!R$91-'DB-Rud'!R$90)/19))))))</f>
        <v/>
      </c>
      <c r="P28" s="122" t="str">
        <f>IF(P27="","",INT(IF(1+('DB-Rud'!S$91-P27)/(('DB-Rud'!S$91-'DB-Rud'!S$90)/19)&gt;20,"20",IF(1+('DB-Rud'!S$91-P27)/(('DB-Rud'!S$91-'DB-Rud'!S$90)/19)&lt;0,0,1+(('DB-Rud'!S$91-P27)/(('DB-Rud'!S$91-'DB-Rud'!S$90)/19))))))</f>
        <v/>
      </c>
      <c r="Q28" s="122" t="str">
        <f>IF(Q27="","",INT(IF(1+('DB-Rud'!T$91-Q27)/(('DB-Rud'!T$91-'DB-Rud'!T$90)/19)&gt;20,"20",IF(1+('DB-Rud'!T$91-Q27)/(('DB-Rud'!T$91-'DB-Rud'!T$90)/19)&lt;0,0,1+(('DB-Rud'!T$91-Q27)/(('DB-Rud'!T$91-'DB-Rud'!T$90)/19))))))</f>
        <v/>
      </c>
      <c r="R28" s="122" t="str">
        <f>IF(R27="","",INT(IF(1+('DB-Rud'!U$91-R27)/(('DB-Rud'!U$91-'DB-Rud'!U$90)/19)&gt;20,"20",IF(1+('DB-Rud'!U$91-R27)/(('DB-Rud'!U$91-'DB-Rud'!U$90)/19)&lt;0,0,1+(('DB-Rud'!U$91-R27)/(('DB-Rud'!U$91-'DB-Rud'!U$90)/19))))))</f>
        <v/>
      </c>
      <c r="S28" s="122" t="str">
        <f>IF(S27="","",INT(IF(1+('DB-Rud'!V$91-S27)/(('DB-Rud'!V$91-'DB-Rud'!V$90)/19)&gt;20,"20",IF(1+('DB-Rud'!V$91-S27)/(('DB-Rud'!V$91-'DB-Rud'!V$90)/19)&lt;0,0,1+(('DB-Rud'!V$91-S27)/(('DB-Rud'!V$91-'DB-Rud'!V$90)/19))))))</f>
        <v/>
      </c>
      <c r="U28" s="244"/>
      <c r="W28" s="105" t="str">
        <f t="shared" ref="W28" si="26">IFERROR(LARGE(C28:S28,1),"--")</f>
        <v>--</v>
      </c>
      <c r="X28" s="105" t="str">
        <f t="shared" ref="X28" si="27">IFERROR(LARGE(C28:S28,2),"--")</f>
        <v>--</v>
      </c>
      <c r="Y28" s="105" t="str">
        <f t="shared" ref="Y28" si="28">IFERROR(X28+W28,"--")</f>
        <v>--</v>
      </c>
      <c r="Z28" s="2"/>
      <c r="AA28" s="242"/>
      <c r="AC28" s="145"/>
      <c r="AD28" s="146"/>
      <c r="AE28" s="145"/>
    </row>
    <row r="30" spans="1:31" s="1" customFormat="1" ht="15.45">
      <c r="A30" s="126" t="s">
        <v>855</v>
      </c>
      <c r="B30" s="142" t="s">
        <v>847</v>
      </c>
      <c r="C30" s="143"/>
      <c r="D30" s="143"/>
      <c r="E30" s="143"/>
      <c r="F30" s="143"/>
      <c r="G30" s="144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U30" s="111" t="str">
        <f t="shared" si="0"/>
        <v/>
      </c>
      <c r="V30" s="6"/>
      <c r="W30" s="237" t="str">
        <f t="shared" ref="W30" si="29">IFERROR(IF(Y32="--","",IF(Y32&gt;=18,"ok","")),"")</f>
        <v/>
      </c>
      <c r="X30" s="238"/>
      <c r="Y30" s="239"/>
      <c r="AA30" s="240" t="str">
        <f t="shared" ref="AA30" si="30">IF(AND(U30="ok",W30="ok")=TRUE,"LK-Kriterien vollständig erfüllt","")</f>
        <v/>
      </c>
      <c r="AC30" s="145"/>
      <c r="AD30" s="146"/>
      <c r="AE30" s="145"/>
    </row>
    <row r="31" spans="1:31" ht="13" customHeight="1">
      <c r="A31" s="107">
        <v>2015</v>
      </c>
      <c r="B31" s="108" t="s">
        <v>853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U31" s="243"/>
      <c r="W31" s="104" t="s">
        <v>920</v>
      </c>
      <c r="X31" s="104" t="s">
        <v>921</v>
      </c>
      <c r="Y31" s="106" t="s">
        <v>860</v>
      </c>
      <c r="AA31" s="241"/>
      <c r="AC31" s="145"/>
      <c r="AD31" s="146"/>
      <c r="AE31" s="145"/>
    </row>
    <row r="32" spans="1:31" ht="13" customHeight="1">
      <c r="A32" s="127" t="s">
        <v>856</v>
      </c>
      <c r="B32" s="109" t="s">
        <v>851</v>
      </c>
      <c r="C32" s="122" t="str">
        <f>IF(C31="","",INT(IF(1+('DB-Rud'!F$91-C31)/(('DB-Rud'!F$91-'DB-Rud'!F$90)/19)&gt;20,"20",IF(1+('DB-Rud'!F$91-C31)/(('DB-Rud'!F$91-'DB-Rud'!F$90)/19)&lt;0,0,1+(('DB-Rud'!F$91-C31)/(('DB-Rud'!F$91-'DB-Rud'!F$90)/19))))))</f>
        <v/>
      </c>
      <c r="D32" s="122" t="str">
        <f>IF(D31="","",INT(IF(1+('DB-Rud'!G$91-D31)/(('DB-Rud'!G$91-'DB-Rud'!G$90)/19)&gt;20,"20",IF(1+('DB-Rud'!G$91-D31)/(('DB-Rud'!G$91-'DB-Rud'!G$90)/19)&lt;0,0,1+(('DB-Rud'!G$91-D31)/(('DB-Rud'!G$91-'DB-Rud'!G$90)/19))))))</f>
        <v/>
      </c>
      <c r="E32" s="122" t="str">
        <f>IF(E31="","",INT(IF(1+('DB-Rud'!H$91-E31)/(('DB-Rud'!H$91-'DB-Rud'!H$90)/19)&gt;20,"20",IF(1+('DB-Rud'!H$91-E31)/(('DB-Rud'!H$91-'DB-Rud'!H$90)/19)&lt;0,0,1+(('DB-Rud'!H$91-E31)/(('DB-Rud'!H$91-'DB-Rud'!H$90)/19))))))</f>
        <v/>
      </c>
      <c r="F32" s="122" t="str">
        <f>IF(F31="","",INT(IF(1+('DB-Rud'!I$91-F31)/(('DB-Rud'!I$91-'DB-Rud'!I$90)/19)&gt;20,"20",IF(1+('DB-Rud'!I$91-F31)/(('DB-Rud'!I$91-'DB-Rud'!I$90)/19)&lt;0,0,1+(('DB-Rud'!I$91-F31)/(('DB-Rud'!I$91-'DB-Rud'!I$90)/19))))))</f>
        <v/>
      </c>
      <c r="G32" s="122" t="str">
        <f>IF(G31="","",INT(IF(1+('DB-Rud'!J$91-G31)/(('DB-Rud'!J$91-'DB-Rud'!J$90)/19)&gt;20,"20",IF(1+('DB-Rud'!J$91-G31)/(('DB-Rud'!J$91-'DB-Rud'!J$90)/19)&lt;0,0,1+(('DB-Rud'!J$91-G31)/(('DB-Rud'!J$91-'DB-Rud'!J$90)/19))))))</f>
        <v/>
      </c>
      <c r="H32" s="122" t="str">
        <f>IF(H31="","",INT(IF(1+('DB-Rud'!K$91-H31)/(('DB-Rud'!K$91-'DB-Rud'!K$90)/19)&gt;20,"20",IF(1+('DB-Rud'!K$91-H31)/(('DB-Rud'!K$91-'DB-Rud'!K$90)/19)&lt;0,0,1+(('DB-Rud'!K$91-H31)/(('DB-Rud'!K$91-'DB-Rud'!K$90)/19))))))</f>
        <v/>
      </c>
      <c r="I32" s="122" t="str">
        <f>IF(I31="","",INT(IF(1+('DB-Rud'!L$91-I31)/(('DB-Rud'!L$91-'DB-Rud'!L$90)/19)&gt;20,"20",IF(1+('DB-Rud'!L$91-I31)/(('DB-Rud'!L$91-'DB-Rud'!L$90)/19)&lt;0,0,1+(('DB-Rud'!L$91-I31)/(('DB-Rud'!L$91-'DB-Rud'!L$90)/19))))))</f>
        <v/>
      </c>
      <c r="J32" s="122" t="str">
        <f>IF(J31="","",INT(IF(1+('DB-Rud'!M$91-J31)/(('DB-Rud'!M$91-'DB-Rud'!M$90)/19)&gt;20,"20",IF(1+('DB-Rud'!M$91-J31)/(('DB-Rud'!M$91-'DB-Rud'!M$90)/19)&lt;0,0,1+(('DB-Rud'!M$91-J31)/(('DB-Rud'!M$91-'DB-Rud'!M$90)/19))))))</f>
        <v/>
      </c>
      <c r="K32" s="122" t="str">
        <f>IF(K31="","",INT(IF(1+('DB-Rud'!N$91-K31)/(('DB-Rud'!N$91-'DB-Rud'!N$90)/19)&gt;20,"20",IF(1+('DB-Rud'!N$91-K31)/(('DB-Rud'!N$91-'DB-Rud'!N$90)/19)&lt;0,0,1+(('DB-Rud'!N$91-K31)/(('DB-Rud'!N$91-'DB-Rud'!N$90)/19))))))</f>
        <v/>
      </c>
      <c r="L32" s="122" t="str">
        <f>IF(L31="","",INT(IF(1+('DB-Rud'!O$91-L31)/(('DB-Rud'!O$91-'DB-Rud'!O$90)/19)&gt;20,"20",IF(1+('DB-Rud'!O$91-L31)/(('DB-Rud'!O$91-'DB-Rud'!O$90)/19)&lt;0,0,1+(('DB-Rud'!O$91-L31)/(('DB-Rud'!O$91-'DB-Rud'!O$90)/19))))))</f>
        <v/>
      </c>
      <c r="M32" s="122" t="str">
        <f>IF(M31="","",INT(IF(1+('DB-Rud'!P$91-M31)/(('DB-Rud'!P$91-'DB-Rud'!P$90)/19)&gt;20,"20",IF(1+('DB-Rud'!P$91-M31)/(('DB-Rud'!P$91-'DB-Rud'!P$90)/19)&lt;0,0,1+(('DB-Rud'!P$91-M31)/(('DB-Rud'!P$91-'DB-Rud'!P$90)/19))))))</f>
        <v/>
      </c>
      <c r="N32" s="122" t="str">
        <f>IF(N31="","",INT(IF(1+('DB-Rud'!Q$91-N31)/(('DB-Rud'!Q$91-'DB-Rud'!Q$90)/19)&gt;20,"20",IF(1+('DB-Rud'!Q$91-N31)/(('DB-Rud'!Q$91-'DB-Rud'!Q$90)/19)&lt;0,0,1+(('DB-Rud'!Q$91-N31)/(('DB-Rud'!Q$91-'DB-Rud'!Q$90)/19))))))</f>
        <v/>
      </c>
      <c r="O32" s="122" t="str">
        <f>IF(O31="","",INT(IF(1+('DB-Rud'!R$91-O31)/(('DB-Rud'!R$91-'DB-Rud'!R$90)/19)&gt;20,"20",IF(1+('DB-Rud'!R$91-O31)/(('DB-Rud'!R$91-'DB-Rud'!R$90)/19)&lt;0,0,1+(('DB-Rud'!R$91-O31)/(('DB-Rud'!R$91-'DB-Rud'!R$90)/19))))))</f>
        <v/>
      </c>
      <c r="P32" s="122" t="str">
        <f>IF(P31="","",INT(IF(1+('DB-Rud'!S$91-P31)/(('DB-Rud'!S$91-'DB-Rud'!S$90)/19)&gt;20,"20",IF(1+('DB-Rud'!S$91-P31)/(('DB-Rud'!S$91-'DB-Rud'!S$90)/19)&lt;0,0,1+(('DB-Rud'!S$91-P31)/(('DB-Rud'!S$91-'DB-Rud'!S$90)/19))))))</f>
        <v/>
      </c>
      <c r="Q32" s="122" t="str">
        <f>IF(Q31="","",INT(IF(1+('DB-Rud'!T$91-Q31)/(('DB-Rud'!T$91-'DB-Rud'!T$90)/19)&gt;20,"20",IF(1+('DB-Rud'!T$91-Q31)/(('DB-Rud'!T$91-'DB-Rud'!T$90)/19)&lt;0,0,1+(('DB-Rud'!T$91-Q31)/(('DB-Rud'!T$91-'DB-Rud'!T$90)/19))))))</f>
        <v/>
      </c>
      <c r="R32" s="122" t="str">
        <f>IF(R31="","",INT(IF(1+('DB-Rud'!U$91-R31)/(('DB-Rud'!U$91-'DB-Rud'!U$90)/19)&gt;20,"20",IF(1+('DB-Rud'!U$91-R31)/(('DB-Rud'!U$91-'DB-Rud'!U$90)/19)&lt;0,0,1+(('DB-Rud'!U$91-R31)/(('DB-Rud'!U$91-'DB-Rud'!U$90)/19))))))</f>
        <v/>
      </c>
      <c r="S32" s="122" t="str">
        <f>IF(S31="","",INT(IF(1+('DB-Rud'!V$91-S31)/(('DB-Rud'!V$91-'DB-Rud'!V$90)/19)&gt;20,"20",IF(1+('DB-Rud'!V$91-S31)/(('DB-Rud'!V$91-'DB-Rud'!V$90)/19)&lt;0,0,1+(('DB-Rud'!V$91-S31)/(('DB-Rud'!V$91-'DB-Rud'!V$90)/19))))))</f>
        <v/>
      </c>
      <c r="U32" s="244"/>
      <c r="W32" s="105" t="str">
        <f t="shared" ref="W32" si="31">IFERROR(LARGE(C32:S32,1),"--")</f>
        <v>--</v>
      </c>
      <c r="X32" s="105" t="str">
        <f t="shared" ref="X32" si="32">IFERROR(LARGE(C32:S32,2),"--")</f>
        <v>--</v>
      </c>
      <c r="Y32" s="105" t="str">
        <f t="shared" ref="Y32" si="33">IFERROR(X32+W32,"--")</f>
        <v>--</v>
      </c>
      <c r="Z32" s="2"/>
      <c r="AA32" s="242"/>
      <c r="AC32" s="145"/>
      <c r="AD32" s="146"/>
      <c r="AE32" s="145"/>
    </row>
    <row r="34" spans="1:31" s="1" customFormat="1" ht="15.45">
      <c r="A34" s="126" t="s">
        <v>855</v>
      </c>
      <c r="B34" s="142" t="s">
        <v>847</v>
      </c>
      <c r="C34" s="143"/>
      <c r="D34" s="143"/>
      <c r="E34" s="143"/>
      <c r="F34" s="143"/>
      <c r="G34" s="144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U34" s="111" t="str">
        <f t="shared" si="0"/>
        <v/>
      </c>
      <c r="V34" s="6"/>
      <c r="W34" s="237" t="str">
        <f t="shared" ref="W34" si="34">IFERROR(IF(Y36="--","",IF(Y36&gt;=18,"ok","")),"")</f>
        <v/>
      </c>
      <c r="X34" s="238"/>
      <c r="Y34" s="239"/>
      <c r="AA34" s="240" t="str">
        <f t="shared" ref="AA34" si="35">IF(AND(U34="ok",W34="ok")=TRUE,"LK-Kriterien vollständig erfüllt","")</f>
        <v/>
      </c>
      <c r="AC34" s="145"/>
      <c r="AD34" s="146"/>
      <c r="AE34" s="145"/>
    </row>
    <row r="35" spans="1:31" ht="13" customHeight="1">
      <c r="A35" s="107">
        <v>2015</v>
      </c>
      <c r="B35" s="108" t="s">
        <v>853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U35" s="243"/>
      <c r="W35" s="104" t="s">
        <v>920</v>
      </c>
      <c r="X35" s="104" t="s">
        <v>921</v>
      </c>
      <c r="Y35" s="106" t="s">
        <v>860</v>
      </c>
      <c r="AA35" s="241"/>
      <c r="AC35" s="145"/>
      <c r="AD35" s="146"/>
      <c r="AE35" s="145"/>
    </row>
    <row r="36" spans="1:31" ht="13" customHeight="1">
      <c r="A36" s="127" t="s">
        <v>856</v>
      </c>
      <c r="B36" s="109" t="s">
        <v>851</v>
      </c>
      <c r="C36" s="122" t="str">
        <f>IF(C35="","",INT(IF(1+('DB-Rud'!F$91-C35)/(('DB-Rud'!F$91-'DB-Rud'!F$90)/19)&gt;20,"20",IF(1+('DB-Rud'!F$91-C35)/(('DB-Rud'!F$91-'DB-Rud'!F$90)/19)&lt;0,0,1+(('DB-Rud'!F$91-C35)/(('DB-Rud'!F$91-'DB-Rud'!F$90)/19))))))</f>
        <v/>
      </c>
      <c r="D36" s="122" t="str">
        <f>IF(D35="","",INT(IF(1+('DB-Rud'!G$91-D35)/(('DB-Rud'!G$91-'DB-Rud'!G$90)/19)&gt;20,"20",IF(1+('DB-Rud'!G$91-D35)/(('DB-Rud'!G$91-'DB-Rud'!G$90)/19)&lt;0,0,1+(('DB-Rud'!G$91-D35)/(('DB-Rud'!G$91-'DB-Rud'!G$90)/19))))))</f>
        <v/>
      </c>
      <c r="E36" s="122" t="str">
        <f>IF(E35="","",INT(IF(1+('DB-Rud'!H$91-E35)/(('DB-Rud'!H$91-'DB-Rud'!H$90)/19)&gt;20,"20",IF(1+('DB-Rud'!H$91-E35)/(('DB-Rud'!H$91-'DB-Rud'!H$90)/19)&lt;0,0,1+(('DB-Rud'!H$91-E35)/(('DB-Rud'!H$91-'DB-Rud'!H$90)/19))))))</f>
        <v/>
      </c>
      <c r="F36" s="122" t="str">
        <f>IF(F35="","",INT(IF(1+('DB-Rud'!I$91-F35)/(('DB-Rud'!I$91-'DB-Rud'!I$90)/19)&gt;20,"20",IF(1+('DB-Rud'!I$91-F35)/(('DB-Rud'!I$91-'DB-Rud'!I$90)/19)&lt;0,0,1+(('DB-Rud'!I$91-F35)/(('DB-Rud'!I$91-'DB-Rud'!I$90)/19))))))</f>
        <v/>
      </c>
      <c r="G36" s="122" t="str">
        <f>IF(G35="","",INT(IF(1+('DB-Rud'!J$91-G35)/(('DB-Rud'!J$91-'DB-Rud'!J$90)/19)&gt;20,"20",IF(1+('DB-Rud'!J$91-G35)/(('DB-Rud'!J$91-'DB-Rud'!J$90)/19)&lt;0,0,1+(('DB-Rud'!J$91-G35)/(('DB-Rud'!J$91-'DB-Rud'!J$90)/19))))))</f>
        <v/>
      </c>
      <c r="H36" s="122" t="str">
        <f>IF(H35="","",INT(IF(1+('DB-Rud'!K$91-H35)/(('DB-Rud'!K$91-'DB-Rud'!K$90)/19)&gt;20,"20",IF(1+('DB-Rud'!K$91-H35)/(('DB-Rud'!K$91-'DB-Rud'!K$90)/19)&lt;0,0,1+(('DB-Rud'!K$91-H35)/(('DB-Rud'!K$91-'DB-Rud'!K$90)/19))))))</f>
        <v/>
      </c>
      <c r="I36" s="122" t="str">
        <f>IF(I35="","",INT(IF(1+('DB-Rud'!L$91-I35)/(('DB-Rud'!L$91-'DB-Rud'!L$90)/19)&gt;20,"20",IF(1+('DB-Rud'!L$91-I35)/(('DB-Rud'!L$91-'DB-Rud'!L$90)/19)&lt;0,0,1+(('DB-Rud'!L$91-I35)/(('DB-Rud'!L$91-'DB-Rud'!L$90)/19))))))</f>
        <v/>
      </c>
      <c r="J36" s="122" t="str">
        <f>IF(J35="","",INT(IF(1+('DB-Rud'!M$91-J35)/(('DB-Rud'!M$91-'DB-Rud'!M$90)/19)&gt;20,"20",IF(1+('DB-Rud'!M$91-J35)/(('DB-Rud'!M$91-'DB-Rud'!M$90)/19)&lt;0,0,1+(('DB-Rud'!M$91-J35)/(('DB-Rud'!M$91-'DB-Rud'!M$90)/19))))))</f>
        <v/>
      </c>
      <c r="K36" s="122" t="str">
        <f>IF(K35="","",INT(IF(1+('DB-Rud'!N$91-K35)/(('DB-Rud'!N$91-'DB-Rud'!N$90)/19)&gt;20,"20",IF(1+('DB-Rud'!N$91-K35)/(('DB-Rud'!N$91-'DB-Rud'!N$90)/19)&lt;0,0,1+(('DB-Rud'!N$91-K35)/(('DB-Rud'!N$91-'DB-Rud'!N$90)/19))))))</f>
        <v/>
      </c>
      <c r="L36" s="122" t="str">
        <f>IF(L35="","",INT(IF(1+('DB-Rud'!O$91-L35)/(('DB-Rud'!O$91-'DB-Rud'!O$90)/19)&gt;20,"20",IF(1+('DB-Rud'!O$91-L35)/(('DB-Rud'!O$91-'DB-Rud'!O$90)/19)&lt;0,0,1+(('DB-Rud'!O$91-L35)/(('DB-Rud'!O$91-'DB-Rud'!O$90)/19))))))</f>
        <v/>
      </c>
      <c r="M36" s="122" t="str">
        <f>IF(M35="","",INT(IF(1+('DB-Rud'!P$91-M35)/(('DB-Rud'!P$91-'DB-Rud'!P$90)/19)&gt;20,"20",IF(1+('DB-Rud'!P$91-M35)/(('DB-Rud'!P$91-'DB-Rud'!P$90)/19)&lt;0,0,1+(('DB-Rud'!P$91-M35)/(('DB-Rud'!P$91-'DB-Rud'!P$90)/19))))))</f>
        <v/>
      </c>
      <c r="N36" s="122" t="str">
        <f>IF(N35="","",INT(IF(1+('DB-Rud'!Q$91-N35)/(('DB-Rud'!Q$91-'DB-Rud'!Q$90)/19)&gt;20,"20",IF(1+('DB-Rud'!Q$91-N35)/(('DB-Rud'!Q$91-'DB-Rud'!Q$90)/19)&lt;0,0,1+(('DB-Rud'!Q$91-N35)/(('DB-Rud'!Q$91-'DB-Rud'!Q$90)/19))))))</f>
        <v/>
      </c>
      <c r="O36" s="122" t="str">
        <f>IF(O35="","",INT(IF(1+('DB-Rud'!R$91-O35)/(('DB-Rud'!R$91-'DB-Rud'!R$90)/19)&gt;20,"20",IF(1+('DB-Rud'!R$91-O35)/(('DB-Rud'!R$91-'DB-Rud'!R$90)/19)&lt;0,0,1+(('DB-Rud'!R$91-O35)/(('DB-Rud'!R$91-'DB-Rud'!R$90)/19))))))</f>
        <v/>
      </c>
      <c r="P36" s="122" t="str">
        <f>IF(P35="","",INT(IF(1+('DB-Rud'!S$91-P35)/(('DB-Rud'!S$91-'DB-Rud'!S$90)/19)&gt;20,"20",IF(1+('DB-Rud'!S$91-P35)/(('DB-Rud'!S$91-'DB-Rud'!S$90)/19)&lt;0,0,1+(('DB-Rud'!S$91-P35)/(('DB-Rud'!S$91-'DB-Rud'!S$90)/19))))))</f>
        <v/>
      </c>
      <c r="Q36" s="122" t="str">
        <f>IF(Q35="","",INT(IF(1+('DB-Rud'!T$91-Q35)/(('DB-Rud'!T$91-'DB-Rud'!T$90)/19)&gt;20,"20",IF(1+('DB-Rud'!T$91-Q35)/(('DB-Rud'!T$91-'DB-Rud'!T$90)/19)&lt;0,0,1+(('DB-Rud'!T$91-Q35)/(('DB-Rud'!T$91-'DB-Rud'!T$90)/19))))))</f>
        <v/>
      </c>
      <c r="R36" s="122" t="str">
        <f>IF(R35="","",INT(IF(1+('DB-Rud'!U$91-R35)/(('DB-Rud'!U$91-'DB-Rud'!U$90)/19)&gt;20,"20",IF(1+('DB-Rud'!U$91-R35)/(('DB-Rud'!U$91-'DB-Rud'!U$90)/19)&lt;0,0,1+(('DB-Rud'!U$91-R35)/(('DB-Rud'!U$91-'DB-Rud'!U$90)/19))))))</f>
        <v/>
      </c>
      <c r="S36" s="122" t="str">
        <f>IF(S35="","",INT(IF(1+('DB-Rud'!V$91-S35)/(('DB-Rud'!V$91-'DB-Rud'!V$90)/19)&gt;20,"20",IF(1+('DB-Rud'!V$91-S35)/(('DB-Rud'!V$91-'DB-Rud'!V$90)/19)&lt;0,0,1+(('DB-Rud'!V$91-S35)/(('DB-Rud'!V$91-'DB-Rud'!V$90)/19))))))</f>
        <v/>
      </c>
      <c r="U36" s="244"/>
      <c r="W36" s="105" t="str">
        <f t="shared" ref="W36" si="36">IFERROR(LARGE(C36:S36,1),"--")</f>
        <v>--</v>
      </c>
      <c r="X36" s="105" t="str">
        <f t="shared" ref="X36" si="37">IFERROR(LARGE(C36:S36,2),"--")</f>
        <v>--</v>
      </c>
      <c r="Y36" s="105" t="str">
        <f t="shared" ref="Y36" si="38">IFERROR(X36+W36,"--")</f>
        <v>--</v>
      </c>
      <c r="Z36" s="2"/>
      <c r="AA36" s="242"/>
      <c r="AC36" s="145"/>
      <c r="AD36" s="146"/>
      <c r="AE36" s="145"/>
    </row>
    <row r="38" spans="1:31" s="1" customFormat="1" ht="15.45">
      <c r="A38" s="126" t="s">
        <v>855</v>
      </c>
      <c r="B38" s="142" t="s">
        <v>847</v>
      </c>
      <c r="C38" s="143"/>
      <c r="D38" s="143"/>
      <c r="E38" s="143"/>
      <c r="F38" s="143"/>
      <c r="G38" s="144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U38" s="111" t="str">
        <f t="shared" si="0"/>
        <v/>
      </c>
      <c r="V38" s="6"/>
      <c r="W38" s="237" t="str">
        <f t="shared" ref="W38" si="39">IFERROR(IF(Y40="--","",IF(Y40&gt;=18,"ok","")),"")</f>
        <v/>
      </c>
      <c r="X38" s="238"/>
      <c r="Y38" s="239"/>
      <c r="AA38" s="240" t="str">
        <f t="shared" ref="AA38" si="40">IF(AND(U38="ok",W38="ok")=TRUE,"LK-Kriterien vollständig erfüllt","")</f>
        <v/>
      </c>
      <c r="AC38" s="145"/>
      <c r="AD38" s="146"/>
      <c r="AE38" s="145"/>
    </row>
    <row r="39" spans="1:31" ht="13" customHeight="1">
      <c r="A39" s="107">
        <v>2015</v>
      </c>
      <c r="B39" s="108" t="s">
        <v>853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U39" s="243"/>
      <c r="W39" s="104" t="s">
        <v>920</v>
      </c>
      <c r="X39" s="104" t="s">
        <v>921</v>
      </c>
      <c r="Y39" s="106" t="s">
        <v>860</v>
      </c>
      <c r="AA39" s="241"/>
      <c r="AC39" s="145"/>
      <c r="AD39" s="146"/>
      <c r="AE39" s="145"/>
    </row>
    <row r="40" spans="1:31" ht="13" customHeight="1">
      <c r="A40" s="127" t="s">
        <v>856</v>
      </c>
      <c r="B40" s="109" t="s">
        <v>851</v>
      </c>
      <c r="C40" s="122" t="str">
        <f>IF(C39="","",INT(IF(1+('DB-Rud'!F$91-C39)/(('DB-Rud'!F$91-'DB-Rud'!F$90)/19)&gt;20,"20",IF(1+('DB-Rud'!F$91-C39)/(('DB-Rud'!F$91-'DB-Rud'!F$90)/19)&lt;0,0,1+(('DB-Rud'!F$91-C39)/(('DB-Rud'!F$91-'DB-Rud'!F$90)/19))))))</f>
        <v/>
      </c>
      <c r="D40" s="122" t="str">
        <f>IF(D39="","",INT(IF(1+('DB-Rud'!G$91-D39)/(('DB-Rud'!G$91-'DB-Rud'!G$90)/19)&gt;20,"20",IF(1+('DB-Rud'!G$91-D39)/(('DB-Rud'!G$91-'DB-Rud'!G$90)/19)&lt;0,0,1+(('DB-Rud'!G$91-D39)/(('DB-Rud'!G$91-'DB-Rud'!G$90)/19))))))</f>
        <v/>
      </c>
      <c r="E40" s="122" t="str">
        <f>IF(E39="","",INT(IF(1+('DB-Rud'!H$91-E39)/(('DB-Rud'!H$91-'DB-Rud'!H$90)/19)&gt;20,"20",IF(1+('DB-Rud'!H$91-E39)/(('DB-Rud'!H$91-'DB-Rud'!H$90)/19)&lt;0,0,1+(('DB-Rud'!H$91-E39)/(('DB-Rud'!H$91-'DB-Rud'!H$90)/19))))))</f>
        <v/>
      </c>
      <c r="F40" s="122" t="str">
        <f>IF(F39="","",INT(IF(1+('DB-Rud'!I$91-F39)/(('DB-Rud'!I$91-'DB-Rud'!I$90)/19)&gt;20,"20",IF(1+('DB-Rud'!I$91-F39)/(('DB-Rud'!I$91-'DB-Rud'!I$90)/19)&lt;0,0,1+(('DB-Rud'!I$91-F39)/(('DB-Rud'!I$91-'DB-Rud'!I$90)/19))))))</f>
        <v/>
      </c>
      <c r="G40" s="122" t="str">
        <f>IF(G39="","",INT(IF(1+('DB-Rud'!J$91-G39)/(('DB-Rud'!J$91-'DB-Rud'!J$90)/19)&gt;20,"20",IF(1+('DB-Rud'!J$91-G39)/(('DB-Rud'!J$91-'DB-Rud'!J$90)/19)&lt;0,0,1+(('DB-Rud'!J$91-G39)/(('DB-Rud'!J$91-'DB-Rud'!J$90)/19))))))</f>
        <v/>
      </c>
      <c r="H40" s="122" t="str">
        <f>IF(H39="","",INT(IF(1+('DB-Rud'!K$91-H39)/(('DB-Rud'!K$91-'DB-Rud'!K$90)/19)&gt;20,"20",IF(1+('DB-Rud'!K$91-H39)/(('DB-Rud'!K$91-'DB-Rud'!K$90)/19)&lt;0,0,1+(('DB-Rud'!K$91-H39)/(('DB-Rud'!K$91-'DB-Rud'!K$90)/19))))))</f>
        <v/>
      </c>
      <c r="I40" s="122" t="str">
        <f>IF(I39="","",INT(IF(1+('DB-Rud'!L$91-I39)/(('DB-Rud'!L$91-'DB-Rud'!L$90)/19)&gt;20,"20",IF(1+('DB-Rud'!L$91-I39)/(('DB-Rud'!L$91-'DB-Rud'!L$90)/19)&lt;0,0,1+(('DB-Rud'!L$91-I39)/(('DB-Rud'!L$91-'DB-Rud'!L$90)/19))))))</f>
        <v/>
      </c>
      <c r="J40" s="122" t="str">
        <f>IF(J39="","",INT(IF(1+('DB-Rud'!M$91-J39)/(('DB-Rud'!M$91-'DB-Rud'!M$90)/19)&gt;20,"20",IF(1+('DB-Rud'!M$91-J39)/(('DB-Rud'!M$91-'DB-Rud'!M$90)/19)&lt;0,0,1+(('DB-Rud'!M$91-J39)/(('DB-Rud'!M$91-'DB-Rud'!M$90)/19))))))</f>
        <v/>
      </c>
      <c r="K40" s="122" t="str">
        <f>IF(K39="","",INT(IF(1+('DB-Rud'!N$91-K39)/(('DB-Rud'!N$91-'DB-Rud'!N$90)/19)&gt;20,"20",IF(1+('DB-Rud'!N$91-K39)/(('DB-Rud'!N$91-'DB-Rud'!N$90)/19)&lt;0,0,1+(('DB-Rud'!N$91-K39)/(('DB-Rud'!N$91-'DB-Rud'!N$90)/19))))))</f>
        <v/>
      </c>
      <c r="L40" s="122" t="str">
        <f>IF(L39="","",INT(IF(1+('DB-Rud'!O$91-L39)/(('DB-Rud'!O$91-'DB-Rud'!O$90)/19)&gt;20,"20",IF(1+('DB-Rud'!O$91-L39)/(('DB-Rud'!O$91-'DB-Rud'!O$90)/19)&lt;0,0,1+(('DB-Rud'!O$91-L39)/(('DB-Rud'!O$91-'DB-Rud'!O$90)/19))))))</f>
        <v/>
      </c>
      <c r="M40" s="122" t="str">
        <f>IF(M39="","",INT(IF(1+('DB-Rud'!P$91-M39)/(('DB-Rud'!P$91-'DB-Rud'!P$90)/19)&gt;20,"20",IF(1+('DB-Rud'!P$91-M39)/(('DB-Rud'!P$91-'DB-Rud'!P$90)/19)&lt;0,0,1+(('DB-Rud'!P$91-M39)/(('DB-Rud'!P$91-'DB-Rud'!P$90)/19))))))</f>
        <v/>
      </c>
      <c r="N40" s="122" t="str">
        <f>IF(N39="","",INT(IF(1+('DB-Rud'!Q$91-N39)/(('DB-Rud'!Q$91-'DB-Rud'!Q$90)/19)&gt;20,"20",IF(1+('DB-Rud'!Q$91-N39)/(('DB-Rud'!Q$91-'DB-Rud'!Q$90)/19)&lt;0,0,1+(('DB-Rud'!Q$91-N39)/(('DB-Rud'!Q$91-'DB-Rud'!Q$90)/19))))))</f>
        <v/>
      </c>
      <c r="O40" s="122" t="str">
        <f>IF(O39="","",INT(IF(1+('DB-Rud'!R$91-O39)/(('DB-Rud'!R$91-'DB-Rud'!R$90)/19)&gt;20,"20",IF(1+('DB-Rud'!R$91-O39)/(('DB-Rud'!R$91-'DB-Rud'!R$90)/19)&lt;0,0,1+(('DB-Rud'!R$91-O39)/(('DB-Rud'!R$91-'DB-Rud'!R$90)/19))))))</f>
        <v/>
      </c>
      <c r="P40" s="122" t="str">
        <f>IF(P39="","",INT(IF(1+('DB-Rud'!S$91-P39)/(('DB-Rud'!S$91-'DB-Rud'!S$90)/19)&gt;20,"20",IF(1+('DB-Rud'!S$91-P39)/(('DB-Rud'!S$91-'DB-Rud'!S$90)/19)&lt;0,0,1+(('DB-Rud'!S$91-P39)/(('DB-Rud'!S$91-'DB-Rud'!S$90)/19))))))</f>
        <v/>
      </c>
      <c r="Q40" s="122" t="str">
        <f>IF(Q39="","",INT(IF(1+('DB-Rud'!T$91-Q39)/(('DB-Rud'!T$91-'DB-Rud'!T$90)/19)&gt;20,"20",IF(1+('DB-Rud'!T$91-Q39)/(('DB-Rud'!T$91-'DB-Rud'!T$90)/19)&lt;0,0,1+(('DB-Rud'!T$91-Q39)/(('DB-Rud'!T$91-'DB-Rud'!T$90)/19))))))</f>
        <v/>
      </c>
      <c r="R40" s="122" t="str">
        <f>IF(R39="","",INT(IF(1+('DB-Rud'!U$91-R39)/(('DB-Rud'!U$91-'DB-Rud'!U$90)/19)&gt;20,"20",IF(1+('DB-Rud'!U$91-R39)/(('DB-Rud'!U$91-'DB-Rud'!U$90)/19)&lt;0,0,1+(('DB-Rud'!U$91-R39)/(('DB-Rud'!U$91-'DB-Rud'!U$90)/19))))))</f>
        <v/>
      </c>
      <c r="S40" s="122" t="str">
        <f>IF(S39="","",INT(IF(1+('DB-Rud'!V$91-S39)/(('DB-Rud'!V$91-'DB-Rud'!V$90)/19)&gt;20,"20",IF(1+('DB-Rud'!V$91-S39)/(('DB-Rud'!V$91-'DB-Rud'!V$90)/19)&lt;0,0,1+(('DB-Rud'!V$91-S39)/(('DB-Rud'!V$91-'DB-Rud'!V$90)/19))))))</f>
        <v/>
      </c>
      <c r="U40" s="244"/>
      <c r="W40" s="105" t="str">
        <f t="shared" ref="W40" si="41">IFERROR(LARGE(C40:S40,1),"--")</f>
        <v>--</v>
      </c>
      <c r="X40" s="105" t="str">
        <f t="shared" ref="X40" si="42">IFERROR(LARGE(C40:S40,2),"--")</f>
        <v>--</v>
      </c>
      <c r="Y40" s="105" t="str">
        <f t="shared" ref="Y40" si="43">IFERROR(X40+W40,"--")</f>
        <v>--</v>
      </c>
      <c r="Z40" s="2"/>
      <c r="AA40" s="242"/>
      <c r="AC40" s="145"/>
      <c r="AD40" s="146"/>
      <c r="AE40" s="145"/>
    </row>
    <row r="42" spans="1:31" s="1" customFormat="1" ht="15.45">
      <c r="A42" s="126" t="s">
        <v>855</v>
      </c>
      <c r="B42" s="142" t="s">
        <v>847</v>
      </c>
      <c r="C42" s="143"/>
      <c r="D42" s="143"/>
      <c r="E42" s="143"/>
      <c r="F42" s="143"/>
      <c r="G42" s="144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U42" s="111" t="str">
        <f t="shared" si="0"/>
        <v/>
      </c>
      <c r="V42" s="6"/>
      <c r="W42" s="237" t="str">
        <f t="shared" ref="W42" si="44">IFERROR(IF(Y44="--","",IF(Y44&gt;=18,"ok","")),"")</f>
        <v/>
      </c>
      <c r="X42" s="238"/>
      <c r="Y42" s="239"/>
      <c r="AA42" s="240" t="str">
        <f t="shared" ref="AA42" si="45">IF(AND(U42="ok",W42="ok")=TRUE,"LK-Kriterien vollständig erfüllt","")</f>
        <v/>
      </c>
      <c r="AC42" s="145"/>
      <c r="AD42" s="146"/>
      <c r="AE42" s="145"/>
    </row>
    <row r="43" spans="1:31" ht="13" customHeight="1">
      <c r="A43" s="107">
        <v>2015</v>
      </c>
      <c r="B43" s="108" t="s">
        <v>853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U43" s="243"/>
      <c r="W43" s="104" t="s">
        <v>920</v>
      </c>
      <c r="X43" s="104" t="s">
        <v>921</v>
      </c>
      <c r="Y43" s="106" t="s">
        <v>860</v>
      </c>
      <c r="AA43" s="241"/>
      <c r="AC43" s="145"/>
      <c r="AD43" s="146"/>
      <c r="AE43" s="145"/>
    </row>
    <row r="44" spans="1:31" ht="13" customHeight="1">
      <c r="A44" s="127" t="s">
        <v>856</v>
      </c>
      <c r="B44" s="109" t="s">
        <v>851</v>
      </c>
      <c r="C44" s="122" t="str">
        <f>IF(C43="","",INT(IF(1+('DB-Rud'!F$91-C43)/(('DB-Rud'!F$91-'DB-Rud'!F$90)/19)&gt;20,"20",IF(1+('DB-Rud'!F$91-C43)/(('DB-Rud'!F$91-'DB-Rud'!F$90)/19)&lt;0,0,1+(('DB-Rud'!F$91-C43)/(('DB-Rud'!F$91-'DB-Rud'!F$90)/19))))))</f>
        <v/>
      </c>
      <c r="D44" s="122" t="str">
        <f>IF(D43="","",INT(IF(1+('DB-Rud'!G$91-D43)/(('DB-Rud'!G$91-'DB-Rud'!G$90)/19)&gt;20,"20",IF(1+('DB-Rud'!G$91-D43)/(('DB-Rud'!G$91-'DB-Rud'!G$90)/19)&lt;0,0,1+(('DB-Rud'!G$91-D43)/(('DB-Rud'!G$91-'DB-Rud'!G$90)/19))))))</f>
        <v/>
      </c>
      <c r="E44" s="122" t="str">
        <f>IF(E43="","",INT(IF(1+('DB-Rud'!H$91-E43)/(('DB-Rud'!H$91-'DB-Rud'!H$90)/19)&gt;20,"20",IF(1+('DB-Rud'!H$91-E43)/(('DB-Rud'!H$91-'DB-Rud'!H$90)/19)&lt;0,0,1+(('DB-Rud'!H$91-E43)/(('DB-Rud'!H$91-'DB-Rud'!H$90)/19))))))</f>
        <v/>
      </c>
      <c r="F44" s="122" t="str">
        <f>IF(F43="","",INT(IF(1+('DB-Rud'!I$91-F43)/(('DB-Rud'!I$91-'DB-Rud'!I$90)/19)&gt;20,"20",IF(1+('DB-Rud'!I$91-F43)/(('DB-Rud'!I$91-'DB-Rud'!I$90)/19)&lt;0,0,1+(('DB-Rud'!I$91-F43)/(('DB-Rud'!I$91-'DB-Rud'!I$90)/19))))))</f>
        <v/>
      </c>
      <c r="G44" s="122" t="str">
        <f>IF(G43="","",INT(IF(1+('DB-Rud'!J$91-G43)/(('DB-Rud'!J$91-'DB-Rud'!J$90)/19)&gt;20,"20",IF(1+('DB-Rud'!J$91-G43)/(('DB-Rud'!J$91-'DB-Rud'!J$90)/19)&lt;0,0,1+(('DB-Rud'!J$91-G43)/(('DB-Rud'!J$91-'DB-Rud'!J$90)/19))))))</f>
        <v/>
      </c>
      <c r="H44" s="122" t="str">
        <f>IF(H43="","",INT(IF(1+('DB-Rud'!K$91-H43)/(('DB-Rud'!K$91-'DB-Rud'!K$90)/19)&gt;20,"20",IF(1+('DB-Rud'!K$91-H43)/(('DB-Rud'!K$91-'DB-Rud'!K$90)/19)&lt;0,0,1+(('DB-Rud'!K$91-H43)/(('DB-Rud'!K$91-'DB-Rud'!K$90)/19))))))</f>
        <v/>
      </c>
      <c r="I44" s="122" t="str">
        <f>IF(I43="","",INT(IF(1+('DB-Rud'!L$91-I43)/(('DB-Rud'!L$91-'DB-Rud'!L$90)/19)&gt;20,"20",IF(1+('DB-Rud'!L$91-I43)/(('DB-Rud'!L$91-'DB-Rud'!L$90)/19)&lt;0,0,1+(('DB-Rud'!L$91-I43)/(('DB-Rud'!L$91-'DB-Rud'!L$90)/19))))))</f>
        <v/>
      </c>
      <c r="J44" s="122" t="str">
        <f>IF(J43="","",INT(IF(1+('DB-Rud'!M$91-J43)/(('DB-Rud'!M$91-'DB-Rud'!M$90)/19)&gt;20,"20",IF(1+('DB-Rud'!M$91-J43)/(('DB-Rud'!M$91-'DB-Rud'!M$90)/19)&lt;0,0,1+(('DB-Rud'!M$91-J43)/(('DB-Rud'!M$91-'DB-Rud'!M$90)/19))))))</f>
        <v/>
      </c>
      <c r="K44" s="122" t="str">
        <f>IF(K43="","",INT(IF(1+('DB-Rud'!N$91-K43)/(('DB-Rud'!N$91-'DB-Rud'!N$90)/19)&gt;20,"20",IF(1+('DB-Rud'!N$91-K43)/(('DB-Rud'!N$91-'DB-Rud'!N$90)/19)&lt;0,0,1+(('DB-Rud'!N$91-K43)/(('DB-Rud'!N$91-'DB-Rud'!N$90)/19))))))</f>
        <v/>
      </c>
      <c r="L44" s="122" t="str">
        <f>IF(L43="","",INT(IF(1+('DB-Rud'!O$91-L43)/(('DB-Rud'!O$91-'DB-Rud'!O$90)/19)&gt;20,"20",IF(1+('DB-Rud'!O$91-L43)/(('DB-Rud'!O$91-'DB-Rud'!O$90)/19)&lt;0,0,1+(('DB-Rud'!O$91-L43)/(('DB-Rud'!O$91-'DB-Rud'!O$90)/19))))))</f>
        <v/>
      </c>
      <c r="M44" s="122" t="str">
        <f>IF(M43="","",INT(IF(1+('DB-Rud'!P$91-M43)/(('DB-Rud'!P$91-'DB-Rud'!P$90)/19)&gt;20,"20",IF(1+('DB-Rud'!P$91-M43)/(('DB-Rud'!P$91-'DB-Rud'!P$90)/19)&lt;0,0,1+(('DB-Rud'!P$91-M43)/(('DB-Rud'!P$91-'DB-Rud'!P$90)/19))))))</f>
        <v/>
      </c>
      <c r="N44" s="122" t="str">
        <f>IF(N43="","",INT(IF(1+('DB-Rud'!Q$91-N43)/(('DB-Rud'!Q$91-'DB-Rud'!Q$90)/19)&gt;20,"20",IF(1+('DB-Rud'!Q$91-N43)/(('DB-Rud'!Q$91-'DB-Rud'!Q$90)/19)&lt;0,0,1+(('DB-Rud'!Q$91-N43)/(('DB-Rud'!Q$91-'DB-Rud'!Q$90)/19))))))</f>
        <v/>
      </c>
      <c r="O44" s="122" t="str">
        <f>IF(O43="","",INT(IF(1+('DB-Rud'!R$91-O43)/(('DB-Rud'!R$91-'DB-Rud'!R$90)/19)&gt;20,"20",IF(1+('DB-Rud'!R$91-O43)/(('DB-Rud'!R$91-'DB-Rud'!R$90)/19)&lt;0,0,1+(('DB-Rud'!R$91-O43)/(('DB-Rud'!R$91-'DB-Rud'!R$90)/19))))))</f>
        <v/>
      </c>
      <c r="P44" s="122" t="str">
        <f>IF(P43="","",INT(IF(1+('DB-Rud'!S$91-P43)/(('DB-Rud'!S$91-'DB-Rud'!S$90)/19)&gt;20,"20",IF(1+('DB-Rud'!S$91-P43)/(('DB-Rud'!S$91-'DB-Rud'!S$90)/19)&lt;0,0,1+(('DB-Rud'!S$91-P43)/(('DB-Rud'!S$91-'DB-Rud'!S$90)/19))))))</f>
        <v/>
      </c>
      <c r="Q44" s="122" t="str">
        <f>IF(Q43="","",INT(IF(1+('DB-Rud'!T$91-Q43)/(('DB-Rud'!T$91-'DB-Rud'!T$90)/19)&gt;20,"20",IF(1+('DB-Rud'!T$91-Q43)/(('DB-Rud'!T$91-'DB-Rud'!T$90)/19)&lt;0,0,1+(('DB-Rud'!T$91-Q43)/(('DB-Rud'!T$91-'DB-Rud'!T$90)/19))))))</f>
        <v/>
      </c>
      <c r="R44" s="122" t="str">
        <f>IF(R43="","",INT(IF(1+('DB-Rud'!U$91-R43)/(('DB-Rud'!U$91-'DB-Rud'!U$90)/19)&gt;20,"20",IF(1+('DB-Rud'!U$91-R43)/(('DB-Rud'!U$91-'DB-Rud'!U$90)/19)&lt;0,0,1+(('DB-Rud'!U$91-R43)/(('DB-Rud'!U$91-'DB-Rud'!U$90)/19))))))</f>
        <v/>
      </c>
      <c r="S44" s="122" t="str">
        <f>IF(S43="","",INT(IF(1+('DB-Rud'!V$91-S43)/(('DB-Rud'!V$91-'DB-Rud'!V$90)/19)&gt;20,"20",IF(1+('DB-Rud'!V$91-S43)/(('DB-Rud'!V$91-'DB-Rud'!V$90)/19)&lt;0,0,1+(('DB-Rud'!V$91-S43)/(('DB-Rud'!V$91-'DB-Rud'!V$90)/19))))))</f>
        <v/>
      </c>
      <c r="U44" s="244"/>
      <c r="W44" s="105" t="str">
        <f t="shared" ref="W44" si="46">IFERROR(LARGE(C44:S44,1),"--")</f>
        <v>--</v>
      </c>
      <c r="X44" s="105" t="str">
        <f t="shared" ref="X44" si="47">IFERROR(LARGE(C44:S44,2),"--")</f>
        <v>--</v>
      </c>
      <c r="Y44" s="105" t="str">
        <f t="shared" ref="Y44" si="48">IFERROR(X44+W44,"--")</f>
        <v>--</v>
      </c>
      <c r="Z44" s="2"/>
      <c r="AA44" s="242"/>
      <c r="AC44" s="145"/>
      <c r="AD44" s="146"/>
      <c r="AE44" s="145"/>
    </row>
    <row r="46" spans="1:31" s="1" customFormat="1" ht="15.45">
      <c r="A46" s="126" t="s">
        <v>855</v>
      </c>
      <c r="B46" s="142" t="s">
        <v>847</v>
      </c>
      <c r="C46" s="143"/>
      <c r="D46" s="143"/>
      <c r="E46" s="143"/>
      <c r="F46" s="143"/>
      <c r="G46" s="144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U46" s="111" t="str">
        <f t="shared" si="0"/>
        <v/>
      </c>
      <c r="V46" s="6"/>
      <c r="W46" s="237" t="str">
        <f t="shared" ref="W46" si="49">IFERROR(IF(Y48="--","",IF(Y48&gt;=18,"ok","")),"")</f>
        <v/>
      </c>
      <c r="X46" s="238"/>
      <c r="Y46" s="239"/>
      <c r="AA46" s="240" t="str">
        <f t="shared" ref="AA46" si="50">IF(AND(U46="ok",W46="ok")=TRUE,"LK-Kriterien vollständig erfüllt","")</f>
        <v/>
      </c>
      <c r="AC46" s="145"/>
      <c r="AD46" s="146"/>
      <c r="AE46" s="145"/>
    </row>
    <row r="47" spans="1:31" ht="13" customHeight="1">
      <c r="A47" s="107">
        <v>2015</v>
      </c>
      <c r="B47" s="108" t="s">
        <v>853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U47" s="243"/>
      <c r="W47" s="104" t="s">
        <v>920</v>
      </c>
      <c r="X47" s="104" t="s">
        <v>921</v>
      </c>
      <c r="Y47" s="106" t="s">
        <v>860</v>
      </c>
      <c r="AA47" s="241"/>
      <c r="AC47" s="145"/>
      <c r="AD47" s="146"/>
      <c r="AE47" s="145"/>
    </row>
    <row r="48" spans="1:31" ht="13" customHeight="1">
      <c r="A48" s="127" t="s">
        <v>856</v>
      </c>
      <c r="B48" s="109" t="s">
        <v>851</v>
      </c>
      <c r="C48" s="122" t="str">
        <f>IF(C47="","",INT(IF(1+('DB-Rud'!F$91-C47)/(('DB-Rud'!F$91-'DB-Rud'!F$90)/19)&gt;20,"20",IF(1+('DB-Rud'!F$91-C47)/(('DB-Rud'!F$91-'DB-Rud'!F$90)/19)&lt;0,0,1+(('DB-Rud'!F$91-C47)/(('DB-Rud'!F$91-'DB-Rud'!F$90)/19))))))</f>
        <v/>
      </c>
      <c r="D48" s="122" t="str">
        <f>IF(D47="","",INT(IF(1+('DB-Rud'!G$91-D47)/(('DB-Rud'!G$91-'DB-Rud'!G$90)/19)&gt;20,"20",IF(1+('DB-Rud'!G$91-D47)/(('DB-Rud'!G$91-'DB-Rud'!G$90)/19)&lt;0,0,1+(('DB-Rud'!G$91-D47)/(('DB-Rud'!G$91-'DB-Rud'!G$90)/19))))))</f>
        <v/>
      </c>
      <c r="E48" s="122" t="str">
        <f>IF(E47="","",INT(IF(1+('DB-Rud'!H$91-E47)/(('DB-Rud'!H$91-'DB-Rud'!H$90)/19)&gt;20,"20",IF(1+('DB-Rud'!H$91-E47)/(('DB-Rud'!H$91-'DB-Rud'!H$90)/19)&lt;0,0,1+(('DB-Rud'!H$91-E47)/(('DB-Rud'!H$91-'DB-Rud'!H$90)/19))))))</f>
        <v/>
      </c>
      <c r="F48" s="122" t="str">
        <f>IF(F47="","",INT(IF(1+('DB-Rud'!I$91-F47)/(('DB-Rud'!I$91-'DB-Rud'!I$90)/19)&gt;20,"20",IF(1+('DB-Rud'!I$91-F47)/(('DB-Rud'!I$91-'DB-Rud'!I$90)/19)&lt;0,0,1+(('DB-Rud'!I$91-F47)/(('DB-Rud'!I$91-'DB-Rud'!I$90)/19))))))</f>
        <v/>
      </c>
      <c r="G48" s="122" t="str">
        <f>IF(G47="","",INT(IF(1+('DB-Rud'!J$91-G47)/(('DB-Rud'!J$91-'DB-Rud'!J$90)/19)&gt;20,"20",IF(1+('DB-Rud'!J$91-G47)/(('DB-Rud'!J$91-'DB-Rud'!J$90)/19)&lt;0,0,1+(('DB-Rud'!J$91-G47)/(('DB-Rud'!J$91-'DB-Rud'!J$90)/19))))))</f>
        <v/>
      </c>
      <c r="H48" s="122" t="str">
        <f>IF(H47="","",INT(IF(1+('DB-Rud'!K$91-H47)/(('DB-Rud'!K$91-'DB-Rud'!K$90)/19)&gt;20,"20",IF(1+('DB-Rud'!K$91-H47)/(('DB-Rud'!K$91-'DB-Rud'!K$90)/19)&lt;0,0,1+(('DB-Rud'!K$91-H47)/(('DB-Rud'!K$91-'DB-Rud'!K$90)/19))))))</f>
        <v/>
      </c>
      <c r="I48" s="122" t="str">
        <f>IF(I47="","",INT(IF(1+('DB-Rud'!L$91-I47)/(('DB-Rud'!L$91-'DB-Rud'!L$90)/19)&gt;20,"20",IF(1+('DB-Rud'!L$91-I47)/(('DB-Rud'!L$91-'DB-Rud'!L$90)/19)&lt;0,0,1+(('DB-Rud'!L$91-I47)/(('DB-Rud'!L$91-'DB-Rud'!L$90)/19))))))</f>
        <v/>
      </c>
      <c r="J48" s="122" t="str">
        <f>IF(J47="","",INT(IF(1+('DB-Rud'!M$91-J47)/(('DB-Rud'!M$91-'DB-Rud'!M$90)/19)&gt;20,"20",IF(1+('DB-Rud'!M$91-J47)/(('DB-Rud'!M$91-'DB-Rud'!M$90)/19)&lt;0,0,1+(('DB-Rud'!M$91-J47)/(('DB-Rud'!M$91-'DB-Rud'!M$90)/19))))))</f>
        <v/>
      </c>
      <c r="K48" s="122" t="str">
        <f>IF(K47="","",INT(IF(1+('DB-Rud'!N$91-K47)/(('DB-Rud'!N$91-'DB-Rud'!N$90)/19)&gt;20,"20",IF(1+('DB-Rud'!N$91-K47)/(('DB-Rud'!N$91-'DB-Rud'!N$90)/19)&lt;0,0,1+(('DB-Rud'!N$91-K47)/(('DB-Rud'!N$91-'DB-Rud'!N$90)/19))))))</f>
        <v/>
      </c>
      <c r="L48" s="122" t="str">
        <f>IF(L47="","",INT(IF(1+('DB-Rud'!O$91-L47)/(('DB-Rud'!O$91-'DB-Rud'!O$90)/19)&gt;20,"20",IF(1+('DB-Rud'!O$91-L47)/(('DB-Rud'!O$91-'DB-Rud'!O$90)/19)&lt;0,0,1+(('DB-Rud'!O$91-L47)/(('DB-Rud'!O$91-'DB-Rud'!O$90)/19))))))</f>
        <v/>
      </c>
      <c r="M48" s="122" t="str">
        <f>IF(M47="","",INT(IF(1+('DB-Rud'!P$91-M47)/(('DB-Rud'!P$91-'DB-Rud'!P$90)/19)&gt;20,"20",IF(1+('DB-Rud'!P$91-M47)/(('DB-Rud'!P$91-'DB-Rud'!P$90)/19)&lt;0,0,1+(('DB-Rud'!P$91-M47)/(('DB-Rud'!P$91-'DB-Rud'!P$90)/19))))))</f>
        <v/>
      </c>
      <c r="N48" s="122" t="str">
        <f>IF(N47="","",INT(IF(1+('DB-Rud'!Q$91-N47)/(('DB-Rud'!Q$91-'DB-Rud'!Q$90)/19)&gt;20,"20",IF(1+('DB-Rud'!Q$91-N47)/(('DB-Rud'!Q$91-'DB-Rud'!Q$90)/19)&lt;0,0,1+(('DB-Rud'!Q$91-N47)/(('DB-Rud'!Q$91-'DB-Rud'!Q$90)/19))))))</f>
        <v/>
      </c>
      <c r="O48" s="122" t="str">
        <f>IF(O47="","",INT(IF(1+('DB-Rud'!R$91-O47)/(('DB-Rud'!R$91-'DB-Rud'!R$90)/19)&gt;20,"20",IF(1+('DB-Rud'!R$91-O47)/(('DB-Rud'!R$91-'DB-Rud'!R$90)/19)&lt;0,0,1+(('DB-Rud'!R$91-O47)/(('DB-Rud'!R$91-'DB-Rud'!R$90)/19))))))</f>
        <v/>
      </c>
      <c r="P48" s="122" t="str">
        <f>IF(P47="","",INT(IF(1+('DB-Rud'!S$91-P47)/(('DB-Rud'!S$91-'DB-Rud'!S$90)/19)&gt;20,"20",IF(1+('DB-Rud'!S$91-P47)/(('DB-Rud'!S$91-'DB-Rud'!S$90)/19)&lt;0,0,1+(('DB-Rud'!S$91-P47)/(('DB-Rud'!S$91-'DB-Rud'!S$90)/19))))))</f>
        <v/>
      </c>
      <c r="Q48" s="122" t="str">
        <f>IF(Q47="","",INT(IF(1+('DB-Rud'!T$91-Q47)/(('DB-Rud'!T$91-'DB-Rud'!T$90)/19)&gt;20,"20",IF(1+('DB-Rud'!T$91-Q47)/(('DB-Rud'!T$91-'DB-Rud'!T$90)/19)&lt;0,0,1+(('DB-Rud'!T$91-Q47)/(('DB-Rud'!T$91-'DB-Rud'!T$90)/19))))))</f>
        <v/>
      </c>
      <c r="R48" s="122" t="str">
        <f>IF(R47="","",INT(IF(1+('DB-Rud'!U$91-R47)/(('DB-Rud'!U$91-'DB-Rud'!U$90)/19)&gt;20,"20",IF(1+('DB-Rud'!U$91-R47)/(('DB-Rud'!U$91-'DB-Rud'!U$90)/19)&lt;0,0,1+(('DB-Rud'!U$91-R47)/(('DB-Rud'!U$91-'DB-Rud'!U$90)/19))))))</f>
        <v/>
      </c>
      <c r="S48" s="122" t="str">
        <f>IF(S47="","",INT(IF(1+('DB-Rud'!V$91-S47)/(('DB-Rud'!V$91-'DB-Rud'!V$90)/19)&gt;20,"20",IF(1+('DB-Rud'!V$91-S47)/(('DB-Rud'!V$91-'DB-Rud'!V$90)/19)&lt;0,0,1+(('DB-Rud'!V$91-S47)/(('DB-Rud'!V$91-'DB-Rud'!V$90)/19))))))</f>
        <v/>
      </c>
      <c r="U48" s="244"/>
      <c r="W48" s="105" t="str">
        <f t="shared" ref="W48" si="51">IFERROR(LARGE(C48:S48,1),"--")</f>
        <v>--</v>
      </c>
      <c r="X48" s="105" t="str">
        <f t="shared" ref="X48" si="52">IFERROR(LARGE(C48:S48,2),"--")</f>
        <v>--</v>
      </c>
      <c r="Y48" s="105" t="str">
        <f t="shared" ref="Y48" si="53">IFERROR(X48+W48,"--")</f>
        <v>--</v>
      </c>
      <c r="Z48" s="2"/>
      <c r="AA48" s="242"/>
      <c r="AC48" s="145"/>
      <c r="AD48" s="146"/>
      <c r="AE48" s="145"/>
    </row>
    <row r="50" spans="1:31" s="1" customFormat="1" ht="15.45">
      <c r="A50" s="126" t="s">
        <v>855</v>
      </c>
      <c r="B50" s="142" t="s">
        <v>847</v>
      </c>
      <c r="C50" s="143"/>
      <c r="D50" s="143"/>
      <c r="E50" s="143"/>
      <c r="F50" s="143"/>
      <c r="G50" s="144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U50" s="111" t="str">
        <f t="shared" si="0"/>
        <v/>
      </c>
      <c r="V50" s="6"/>
      <c r="W50" s="237" t="str">
        <f t="shared" ref="W50" si="54">IFERROR(IF(Y52="--","",IF(Y52&gt;=18,"ok","")),"")</f>
        <v/>
      </c>
      <c r="X50" s="238"/>
      <c r="Y50" s="239"/>
      <c r="AA50" s="240" t="str">
        <f t="shared" ref="AA50" si="55">IF(AND(U50="ok",W50="ok")=TRUE,"LK-Kriterien vollständig erfüllt","")</f>
        <v/>
      </c>
      <c r="AC50" s="145"/>
      <c r="AD50" s="146"/>
      <c r="AE50" s="145"/>
    </row>
    <row r="51" spans="1:31" ht="13" customHeight="1">
      <c r="A51" s="107">
        <v>2015</v>
      </c>
      <c r="B51" s="108" t="s">
        <v>853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U51" s="243"/>
      <c r="W51" s="104" t="s">
        <v>920</v>
      </c>
      <c r="X51" s="104" t="s">
        <v>921</v>
      </c>
      <c r="Y51" s="106" t="s">
        <v>860</v>
      </c>
      <c r="AA51" s="241"/>
      <c r="AC51" s="145"/>
      <c r="AD51" s="146"/>
      <c r="AE51" s="145"/>
    </row>
    <row r="52" spans="1:31" ht="13" customHeight="1">
      <c r="A52" s="127" t="s">
        <v>856</v>
      </c>
      <c r="B52" s="109" t="s">
        <v>851</v>
      </c>
      <c r="C52" s="122" t="str">
        <f>IF(C51="","",INT(IF(1+('DB-Rud'!F$91-C51)/(('DB-Rud'!F$91-'DB-Rud'!F$90)/19)&gt;20,"20",IF(1+('DB-Rud'!F$91-C51)/(('DB-Rud'!F$91-'DB-Rud'!F$90)/19)&lt;0,0,1+(('DB-Rud'!F$91-C51)/(('DB-Rud'!F$91-'DB-Rud'!F$90)/19))))))</f>
        <v/>
      </c>
      <c r="D52" s="122" t="str">
        <f>IF(D51="","",INT(IF(1+('DB-Rud'!G$91-D51)/(('DB-Rud'!G$91-'DB-Rud'!G$90)/19)&gt;20,"20",IF(1+('DB-Rud'!G$91-D51)/(('DB-Rud'!G$91-'DB-Rud'!G$90)/19)&lt;0,0,1+(('DB-Rud'!G$91-D51)/(('DB-Rud'!G$91-'DB-Rud'!G$90)/19))))))</f>
        <v/>
      </c>
      <c r="E52" s="122" t="str">
        <f>IF(E51="","",INT(IF(1+('DB-Rud'!H$91-E51)/(('DB-Rud'!H$91-'DB-Rud'!H$90)/19)&gt;20,"20",IF(1+('DB-Rud'!H$91-E51)/(('DB-Rud'!H$91-'DB-Rud'!H$90)/19)&lt;0,0,1+(('DB-Rud'!H$91-E51)/(('DB-Rud'!H$91-'DB-Rud'!H$90)/19))))))</f>
        <v/>
      </c>
      <c r="F52" s="122" t="str">
        <f>IF(F51="","",INT(IF(1+('DB-Rud'!I$91-F51)/(('DB-Rud'!I$91-'DB-Rud'!I$90)/19)&gt;20,"20",IF(1+('DB-Rud'!I$91-F51)/(('DB-Rud'!I$91-'DB-Rud'!I$90)/19)&lt;0,0,1+(('DB-Rud'!I$91-F51)/(('DB-Rud'!I$91-'DB-Rud'!I$90)/19))))))</f>
        <v/>
      </c>
      <c r="G52" s="122" t="str">
        <f>IF(G51="","",INT(IF(1+('DB-Rud'!J$91-G51)/(('DB-Rud'!J$91-'DB-Rud'!J$90)/19)&gt;20,"20",IF(1+('DB-Rud'!J$91-G51)/(('DB-Rud'!J$91-'DB-Rud'!J$90)/19)&lt;0,0,1+(('DB-Rud'!J$91-G51)/(('DB-Rud'!J$91-'DB-Rud'!J$90)/19))))))</f>
        <v/>
      </c>
      <c r="H52" s="122" t="str">
        <f>IF(H51="","",INT(IF(1+('DB-Rud'!K$91-H51)/(('DB-Rud'!K$91-'DB-Rud'!K$90)/19)&gt;20,"20",IF(1+('DB-Rud'!K$91-H51)/(('DB-Rud'!K$91-'DB-Rud'!K$90)/19)&lt;0,0,1+(('DB-Rud'!K$91-H51)/(('DB-Rud'!K$91-'DB-Rud'!K$90)/19))))))</f>
        <v/>
      </c>
      <c r="I52" s="122" t="str">
        <f>IF(I51="","",INT(IF(1+('DB-Rud'!L$91-I51)/(('DB-Rud'!L$91-'DB-Rud'!L$90)/19)&gt;20,"20",IF(1+('DB-Rud'!L$91-I51)/(('DB-Rud'!L$91-'DB-Rud'!L$90)/19)&lt;0,0,1+(('DB-Rud'!L$91-I51)/(('DB-Rud'!L$91-'DB-Rud'!L$90)/19))))))</f>
        <v/>
      </c>
      <c r="J52" s="122" t="str">
        <f>IF(J51="","",INT(IF(1+('DB-Rud'!M$91-J51)/(('DB-Rud'!M$91-'DB-Rud'!M$90)/19)&gt;20,"20",IF(1+('DB-Rud'!M$91-J51)/(('DB-Rud'!M$91-'DB-Rud'!M$90)/19)&lt;0,0,1+(('DB-Rud'!M$91-J51)/(('DB-Rud'!M$91-'DB-Rud'!M$90)/19))))))</f>
        <v/>
      </c>
      <c r="K52" s="122" t="str">
        <f>IF(K51="","",INT(IF(1+('DB-Rud'!N$91-K51)/(('DB-Rud'!N$91-'DB-Rud'!N$90)/19)&gt;20,"20",IF(1+('DB-Rud'!N$91-K51)/(('DB-Rud'!N$91-'DB-Rud'!N$90)/19)&lt;0,0,1+(('DB-Rud'!N$91-K51)/(('DB-Rud'!N$91-'DB-Rud'!N$90)/19))))))</f>
        <v/>
      </c>
      <c r="L52" s="122" t="str">
        <f>IF(L51="","",INT(IF(1+('DB-Rud'!O$91-L51)/(('DB-Rud'!O$91-'DB-Rud'!O$90)/19)&gt;20,"20",IF(1+('DB-Rud'!O$91-L51)/(('DB-Rud'!O$91-'DB-Rud'!O$90)/19)&lt;0,0,1+(('DB-Rud'!O$91-L51)/(('DB-Rud'!O$91-'DB-Rud'!O$90)/19))))))</f>
        <v/>
      </c>
      <c r="M52" s="122" t="str">
        <f>IF(M51="","",INT(IF(1+('DB-Rud'!P$91-M51)/(('DB-Rud'!P$91-'DB-Rud'!P$90)/19)&gt;20,"20",IF(1+('DB-Rud'!P$91-M51)/(('DB-Rud'!P$91-'DB-Rud'!P$90)/19)&lt;0,0,1+(('DB-Rud'!P$91-M51)/(('DB-Rud'!P$91-'DB-Rud'!P$90)/19))))))</f>
        <v/>
      </c>
      <c r="N52" s="122" t="str">
        <f>IF(N51="","",INT(IF(1+('DB-Rud'!Q$91-N51)/(('DB-Rud'!Q$91-'DB-Rud'!Q$90)/19)&gt;20,"20",IF(1+('DB-Rud'!Q$91-N51)/(('DB-Rud'!Q$91-'DB-Rud'!Q$90)/19)&lt;0,0,1+(('DB-Rud'!Q$91-N51)/(('DB-Rud'!Q$91-'DB-Rud'!Q$90)/19))))))</f>
        <v/>
      </c>
      <c r="O52" s="122" t="str">
        <f>IF(O51="","",INT(IF(1+('DB-Rud'!R$91-O51)/(('DB-Rud'!R$91-'DB-Rud'!R$90)/19)&gt;20,"20",IF(1+('DB-Rud'!R$91-O51)/(('DB-Rud'!R$91-'DB-Rud'!R$90)/19)&lt;0,0,1+(('DB-Rud'!R$91-O51)/(('DB-Rud'!R$91-'DB-Rud'!R$90)/19))))))</f>
        <v/>
      </c>
      <c r="P52" s="122" t="str">
        <f>IF(P51="","",INT(IF(1+('DB-Rud'!S$91-P51)/(('DB-Rud'!S$91-'DB-Rud'!S$90)/19)&gt;20,"20",IF(1+('DB-Rud'!S$91-P51)/(('DB-Rud'!S$91-'DB-Rud'!S$90)/19)&lt;0,0,1+(('DB-Rud'!S$91-P51)/(('DB-Rud'!S$91-'DB-Rud'!S$90)/19))))))</f>
        <v/>
      </c>
      <c r="Q52" s="122" t="str">
        <f>IF(Q51="","",INT(IF(1+('DB-Rud'!T$91-Q51)/(('DB-Rud'!T$91-'DB-Rud'!T$90)/19)&gt;20,"20",IF(1+('DB-Rud'!T$91-Q51)/(('DB-Rud'!T$91-'DB-Rud'!T$90)/19)&lt;0,0,1+(('DB-Rud'!T$91-Q51)/(('DB-Rud'!T$91-'DB-Rud'!T$90)/19))))))</f>
        <v/>
      </c>
      <c r="R52" s="122" t="str">
        <f>IF(R51="","",INT(IF(1+('DB-Rud'!U$91-R51)/(('DB-Rud'!U$91-'DB-Rud'!U$90)/19)&gt;20,"20",IF(1+('DB-Rud'!U$91-R51)/(('DB-Rud'!U$91-'DB-Rud'!U$90)/19)&lt;0,0,1+(('DB-Rud'!U$91-R51)/(('DB-Rud'!U$91-'DB-Rud'!U$90)/19))))))</f>
        <v/>
      </c>
      <c r="S52" s="122" t="str">
        <f>IF(S51="","",INT(IF(1+('DB-Rud'!V$91-S51)/(('DB-Rud'!V$91-'DB-Rud'!V$90)/19)&gt;20,"20",IF(1+('DB-Rud'!V$91-S51)/(('DB-Rud'!V$91-'DB-Rud'!V$90)/19)&lt;0,0,1+(('DB-Rud'!V$91-S51)/(('DB-Rud'!V$91-'DB-Rud'!V$90)/19))))))</f>
        <v/>
      </c>
      <c r="U52" s="244"/>
      <c r="W52" s="105" t="str">
        <f t="shared" ref="W52" si="56">IFERROR(LARGE(C52:S52,1),"--")</f>
        <v>--</v>
      </c>
      <c r="X52" s="105" t="str">
        <f t="shared" ref="X52" si="57">IFERROR(LARGE(C52:S52,2),"--")</f>
        <v>--</v>
      </c>
      <c r="Y52" s="105" t="str">
        <f t="shared" ref="Y52" si="58">IFERROR(X52+W52,"--")</f>
        <v>--</v>
      </c>
      <c r="Z52" s="2"/>
      <c r="AA52" s="242"/>
      <c r="AC52" s="145"/>
      <c r="AD52" s="146"/>
      <c r="AE52" s="145"/>
    </row>
  </sheetData>
  <sheetProtection algorithmName="SHA-512" hashValue="+YJ590OYlBiD/jXG+2xJgOYaHkWUb8idvOa6y/SrLSxFSMf2pfw5IVqZTN7XfLh9jwe2DFzwzYDU5isEhTFQow==" saltValue="LIihQogLlkAYYdb9fasu7A==" spinCount="100000" sheet="1" objects="1" scenarios="1"/>
  <mergeCells count="40">
    <mergeCell ref="W50:Y50"/>
    <mergeCell ref="AA50:AA52"/>
    <mergeCell ref="U51:U52"/>
    <mergeCell ref="W42:Y42"/>
    <mergeCell ref="AA42:AA44"/>
    <mergeCell ref="U43:U44"/>
    <mergeCell ref="W46:Y46"/>
    <mergeCell ref="AA46:AA48"/>
    <mergeCell ref="U47:U48"/>
    <mergeCell ref="W34:Y34"/>
    <mergeCell ref="AA34:AA36"/>
    <mergeCell ref="U35:U36"/>
    <mergeCell ref="W38:Y38"/>
    <mergeCell ref="AA38:AA40"/>
    <mergeCell ref="U39:U40"/>
    <mergeCell ref="W26:Y26"/>
    <mergeCell ref="AA26:AA28"/>
    <mergeCell ref="U27:U28"/>
    <mergeCell ref="W30:Y30"/>
    <mergeCell ref="AA30:AA32"/>
    <mergeCell ref="U31:U32"/>
    <mergeCell ref="W18:Y18"/>
    <mergeCell ref="AA18:AA20"/>
    <mergeCell ref="U19:U20"/>
    <mergeCell ref="W22:Y22"/>
    <mergeCell ref="AA22:AA24"/>
    <mergeCell ref="U23:U24"/>
    <mergeCell ref="W10:Y10"/>
    <mergeCell ref="AA10:AA12"/>
    <mergeCell ref="U11:U12"/>
    <mergeCell ref="W14:Y14"/>
    <mergeCell ref="AA14:AA16"/>
    <mergeCell ref="U15:U16"/>
    <mergeCell ref="W1:Y1"/>
    <mergeCell ref="W2:Y2"/>
    <mergeCell ref="AA2:AA4"/>
    <mergeCell ref="U3:U4"/>
    <mergeCell ref="W6:Y6"/>
    <mergeCell ref="AA6:AA8"/>
    <mergeCell ref="U7:U8"/>
  </mergeCells>
  <pageMargins left="0.23622047244094491" right="0.23622047244094491" top="0.74803149606299213" bottom="0.74803149606299213" header="0.31496062992125984" footer="0.31496062992125984"/>
  <pageSetup paperSize="9" scale="58" orientation="landscape" horizontalDpi="0" verticalDpi="0"/>
  <headerFooter>
    <oddHeader>&amp;C&amp;"Arial Fett,Fett"&amp;14&amp;K000000&amp;A</oddHead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C101C-B5BB-614C-BF2B-885644766ACC}">
  <sheetPr>
    <pageSetUpPr fitToPage="1"/>
  </sheetPr>
  <dimension ref="A1:AE5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10.84375" defaultRowHeight="12.45"/>
  <cols>
    <col min="1" max="1" width="20.84375" style="4" customWidth="1"/>
    <col min="2" max="2" width="13.15234375" style="3" customWidth="1"/>
    <col min="3" max="8" width="8" style="5" customWidth="1"/>
    <col min="9" max="9" width="8" style="5" hidden="1" customWidth="1"/>
    <col min="10" max="11" width="8" style="5" customWidth="1"/>
    <col min="12" max="12" width="8" style="5" hidden="1" customWidth="1"/>
    <col min="13" max="14" width="8" style="5" customWidth="1"/>
    <col min="15" max="15" width="8" style="5" hidden="1" customWidth="1"/>
    <col min="16" max="19" width="8" style="5" customWidth="1"/>
    <col min="20" max="20" width="3.4609375" customWidth="1"/>
    <col min="21" max="21" width="10.84375" style="2"/>
    <col min="22" max="22" width="3.15234375" style="2" customWidth="1"/>
    <col min="23" max="25" width="6.84375" customWidth="1"/>
    <col min="26" max="26" width="3.4609375" customWidth="1"/>
    <col min="27" max="27" width="19" bestFit="1" customWidth="1"/>
    <col min="28" max="28" width="3.84375" customWidth="1"/>
    <col min="29" max="29" width="9.4609375" customWidth="1"/>
    <col min="30" max="30" width="10.84375" style="139"/>
    <col min="31" max="31" width="35.3046875" customWidth="1"/>
  </cols>
  <sheetData>
    <row r="1" spans="1:31" s="76" customFormat="1">
      <c r="A1" s="134" t="s">
        <v>0</v>
      </c>
      <c r="B1" s="134" t="s">
        <v>854</v>
      </c>
      <c r="C1" s="103" t="s">
        <v>2</v>
      </c>
      <c r="D1" s="103" t="s">
        <v>1</v>
      </c>
      <c r="E1" s="103" t="s">
        <v>3</v>
      </c>
      <c r="F1" s="103" t="s">
        <v>4</v>
      </c>
      <c r="G1" s="103" t="s">
        <v>5</v>
      </c>
      <c r="H1" s="103" t="s">
        <v>6</v>
      </c>
      <c r="I1" s="103" t="s">
        <v>7</v>
      </c>
      <c r="J1" s="103" t="s">
        <v>8</v>
      </c>
      <c r="K1" s="103" t="s">
        <v>9</v>
      </c>
      <c r="L1" s="103" t="s">
        <v>10</v>
      </c>
      <c r="M1" s="103" t="s">
        <v>11</v>
      </c>
      <c r="N1" s="103" t="s">
        <v>12</v>
      </c>
      <c r="O1" s="103" t="s">
        <v>13</v>
      </c>
      <c r="P1" s="103" t="s">
        <v>14</v>
      </c>
      <c r="Q1" s="103" t="s">
        <v>15</v>
      </c>
      <c r="R1" s="103" t="s">
        <v>16</v>
      </c>
      <c r="S1" s="103" t="s">
        <v>17</v>
      </c>
      <c r="U1" s="103" t="s">
        <v>857</v>
      </c>
      <c r="V1" s="98"/>
      <c r="W1" s="228" t="s">
        <v>919</v>
      </c>
      <c r="X1" s="228"/>
      <c r="Y1" s="228"/>
      <c r="AA1" s="103" t="s">
        <v>850</v>
      </c>
      <c r="AC1" s="134" t="s">
        <v>876</v>
      </c>
      <c r="AD1" s="137" t="s">
        <v>852</v>
      </c>
      <c r="AE1" s="134" t="s">
        <v>847</v>
      </c>
    </row>
    <row r="2" spans="1:31" s="1" customFormat="1" ht="16" customHeight="1">
      <c r="A2" s="112" t="s">
        <v>880</v>
      </c>
      <c r="B2" s="140" t="s">
        <v>847</v>
      </c>
      <c r="C2" s="141" t="s">
        <v>874</v>
      </c>
      <c r="D2" s="141" t="s">
        <v>874</v>
      </c>
      <c r="E2" s="141" t="s">
        <v>874</v>
      </c>
      <c r="F2" s="141" t="s">
        <v>874</v>
      </c>
      <c r="G2" s="141" t="s">
        <v>874</v>
      </c>
      <c r="H2" s="141" t="s">
        <v>863</v>
      </c>
      <c r="I2" s="141" t="s">
        <v>863</v>
      </c>
      <c r="J2" s="141" t="s">
        <v>863</v>
      </c>
      <c r="K2" s="141" t="s">
        <v>863</v>
      </c>
      <c r="L2" s="141" t="s">
        <v>863</v>
      </c>
      <c r="M2" s="141" t="s">
        <v>875</v>
      </c>
      <c r="N2" s="141" t="s">
        <v>875</v>
      </c>
      <c r="O2" s="141" t="s">
        <v>875</v>
      </c>
      <c r="P2" s="141" t="s">
        <v>875</v>
      </c>
      <c r="Q2" s="141" t="s">
        <v>875</v>
      </c>
      <c r="R2" s="141" t="s">
        <v>875</v>
      </c>
      <c r="S2" s="141" t="s">
        <v>875</v>
      </c>
      <c r="U2" s="121" t="str">
        <f>IF(U3&gt;=50,"ok","")</f>
        <v>ok</v>
      </c>
      <c r="V2" s="6"/>
      <c r="W2" s="229" t="str">
        <f>IFERROR(IF(Y4="--","",IF(Y4&gt;=18,"ok","")),"")</f>
        <v>ok</v>
      </c>
      <c r="X2" s="230"/>
      <c r="Y2" s="231"/>
      <c r="AA2" s="232" t="str">
        <f>IF(AND(U2="ok",W2="ok")=TRUE,"LK-Kriterien vollständig erfüllt","")</f>
        <v>LK-Kriterien vollständig erfüllt</v>
      </c>
      <c r="AC2" s="136" t="s">
        <v>874</v>
      </c>
      <c r="AD2" s="138">
        <v>44184</v>
      </c>
      <c r="AE2" s="136" t="s">
        <v>879</v>
      </c>
    </row>
    <row r="3" spans="1:31" ht="13" customHeight="1">
      <c r="A3" s="113">
        <v>2015</v>
      </c>
      <c r="B3" s="108" t="s">
        <v>853</v>
      </c>
      <c r="C3" s="110">
        <v>4.0509259259259258E-4</v>
      </c>
      <c r="D3" s="110">
        <v>9.2592592592592585E-4</v>
      </c>
      <c r="E3" s="110">
        <v>1.9675925925925928E-3</v>
      </c>
      <c r="F3" s="110">
        <v>4.5138888888888893E-3</v>
      </c>
      <c r="G3" s="110">
        <v>8.3333333333333332E-3</v>
      </c>
      <c r="H3" s="110">
        <v>1.6666666666666666E-2</v>
      </c>
      <c r="I3" s="110">
        <v>5.2083333333333333E-4</v>
      </c>
      <c r="J3" s="110">
        <v>1.1574074074074073E-3</v>
      </c>
      <c r="K3" s="110">
        <v>2.4305555555555556E-3</v>
      </c>
      <c r="L3" s="110">
        <v>4.9768518518518521E-4</v>
      </c>
      <c r="M3" s="110">
        <v>1.0416666666666667E-3</v>
      </c>
      <c r="N3" s="110">
        <v>2.1296296296296298E-3</v>
      </c>
      <c r="O3" s="110">
        <v>4.9768518518518521E-4</v>
      </c>
      <c r="P3" s="110">
        <v>1.0416666666666667E-3</v>
      </c>
      <c r="Q3" s="110">
        <v>2.4305555555555556E-3</v>
      </c>
      <c r="R3" s="110">
        <v>2.2569444444444447E-3</v>
      </c>
      <c r="S3" s="110">
        <v>4.5138888888888893E-3</v>
      </c>
      <c r="U3" s="235">
        <v>50</v>
      </c>
      <c r="W3" s="104" t="s">
        <v>920</v>
      </c>
      <c r="X3" s="104" t="s">
        <v>921</v>
      </c>
      <c r="Y3" s="106" t="s">
        <v>860</v>
      </c>
      <c r="AA3" s="233"/>
      <c r="AC3" s="136" t="s">
        <v>875</v>
      </c>
      <c r="AD3" s="138">
        <v>44283</v>
      </c>
      <c r="AE3" s="136" t="s">
        <v>877</v>
      </c>
    </row>
    <row r="4" spans="1:31" ht="13" customHeight="1">
      <c r="A4" s="114" t="s">
        <v>881</v>
      </c>
      <c r="B4" s="109" t="s">
        <v>851</v>
      </c>
      <c r="C4" s="122">
        <f>IF(C3="","",INT(IF(1+('DB-Rud'!F$19-C3)/(('DB-Rud'!F$19-'DB-Rud'!F$18)/19)&gt;20,"20",IF(1+('DB-Rud'!F$19-C3)/(('DB-Rud'!F$19-'DB-Rud'!F$18)/19)&lt;0,0,1+(('DB-Rud'!F$19-C3)/(('DB-Rud'!F$19-'DB-Rud'!F$18)/19))))))</f>
        <v>7</v>
      </c>
      <c r="D4" s="122">
        <f>IF(D3="","",INT(IF(1+('DB-Rud'!G$19-D3)/(('DB-Rud'!G$19-'DB-Rud'!G$18)/19)&gt;20,"20",IF(1+('DB-Rud'!G$19-D3)/(('DB-Rud'!G$19-'DB-Rud'!G$18)/19)&lt;0,0,1+(('DB-Rud'!G$19-D3)/(('DB-Rud'!G$19-'DB-Rud'!G$18)/19))))))</f>
        <v>5</v>
      </c>
      <c r="E4" s="122">
        <f>IF(E3="","",INT(IF(1+('DB-Rud'!H$19-E3)/(('DB-Rud'!H$19-'DB-Rud'!H$18)/19)&gt;20,"20",IF(1+('DB-Rud'!H$19-E3)/(('DB-Rud'!H$19-'DB-Rud'!H$18)/19)&lt;0,0,1+(('DB-Rud'!H$19-E3)/(('DB-Rud'!H$19-'DB-Rud'!H$18)/19))))))</f>
        <v>6</v>
      </c>
      <c r="F4" s="122">
        <f>IF(F3="","",INT(IF(1+('DB-Rud'!I$19-F3)/(('DB-Rud'!I$19-'DB-Rud'!I$18)/19)&gt;20,"20",IF(1+('DB-Rud'!I$19-F3)/(('DB-Rud'!I$19-'DB-Rud'!I$18)/19)&lt;0,0,1+(('DB-Rud'!I$19-F3)/(('DB-Rud'!I$19-'DB-Rud'!I$18)/19))))))</f>
        <v>0</v>
      </c>
      <c r="G4" s="122">
        <f>IF(G3="","",INT(IF(1+('DB-Rud'!J$19-G3)/(('DB-Rud'!J$19-'DB-Rud'!J$18)/19)&gt;20,"20",IF(1+('DB-Rud'!J$19-G3)/(('DB-Rud'!J$19-'DB-Rud'!J$18)/19)&lt;0,0,1+(('DB-Rud'!J$19-G3)/(('DB-Rud'!J$19-'DB-Rud'!J$18)/19))))))</f>
        <v>10</v>
      </c>
      <c r="H4" s="122">
        <f>IF(H3="","",INT(IF(1+('DB-Rud'!K$19-H3)/(('DB-Rud'!K$19-'DB-Rud'!K$18)/19)&gt;20,"20",IF(1+('DB-Rud'!K$19-H3)/(('DB-Rud'!K$19-'DB-Rud'!K$18)/19)&lt;0,0,1+(('DB-Rud'!K$19-H3)/(('DB-Rud'!K$19-'DB-Rud'!K$18)/19))))))</f>
        <v>6</v>
      </c>
      <c r="I4" s="122">
        <f>IF(I3="","",INT(IF(1+('DB-Rud'!L$19-I3)/(('DB-Rud'!L$19-'DB-Rud'!L$18)/19)&gt;20,"20",IF(1+('DB-Rud'!L$19-I3)/(('DB-Rud'!L$19-'DB-Rud'!L$18)/19)&lt;0,0,1+(('DB-Rud'!L$19-I3)/(('DB-Rud'!L$19-'DB-Rud'!L$18)/19))))))</f>
        <v>7</v>
      </c>
      <c r="J4" s="122">
        <f>IF(J3="","",INT(IF(1+('DB-Rud'!M$19-J3)/(('DB-Rud'!M$19-'DB-Rud'!M$18)/19)&gt;20,"20",IF(1+('DB-Rud'!M$19-J3)/(('DB-Rud'!M$19-'DB-Rud'!M$18)/19)&lt;0,0,1+(('DB-Rud'!M$19-J3)/(('DB-Rud'!M$19-'DB-Rud'!M$18)/19))))))</f>
        <v>6</v>
      </c>
      <c r="K4" s="122">
        <f>IF(K3="","",INT(IF(1+('DB-Rud'!N$19-K3)/(('DB-Rud'!N$19-'DB-Rud'!N$18)/19)&gt;20,"20",IF(1+('DB-Rud'!N$19-K3)/(('DB-Rud'!N$19-'DB-Rud'!N$18)/19)&lt;0,0,1+(('DB-Rud'!N$19-K3)/(('DB-Rud'!N$19-'DB-Rud'!N$18)/19))))))</f>
        <v>8</v>
      </c>
      <c r="L4" s="122">
        <f>IF(L3="","",INT(IF(1+('DB-Rud'!O$19-L3)/(('DB-Rud'!O$19-'DB-Rud'!O$18)/19)&gt;20,"20",IF(1+('DB-Rud'!O$19-L3)/(('DB-Rud'!O$19-'DB-Rud'!O$18)/19)&lt;0,0,1+(('DB-Rud'!O$19-L3)/(('DB-Rud'!O$19-'DB-Rud'!O$18)/19))))))</f>
        <v>2</v>
      </c>
      <c r="M4" s="122">
        <f>IF(M3="","",INT(IF(1+('DB-Rud'!P$19-M3)/(('DB-Rud'!P$19-'DB-Rud'!P$18)/19)&gt;20,"20",IF(1+('DB-Rud'!P$19-M3)/(('DB-Rud'!P$19-'DB-Rud'!P$18)/19)&lt;0,0,1+(('DB-Rud'!P$19-M3)/(('DB-Rud'!P$19-'DB-Rud'!P$18)/19))))))</f>
        <v>6</v>
      </c>
      <c r="N4" s="122">
        <f>IF(N3="","",INT(IF(1+('DB-Rud'!Q$19-N3)/(('DB-Rud'!Q$19-'DB-Rud'!Q$18)/19)&gt;20,"20",IF(1+('DB-Rud'!Q$19-N3)/(('DB-Rud'!Q$19-'DB-Rud'!Q$18)/19)&lt;0,0,1+(('DB-Rud'!Q$19-N3)/(('DB-Rud'!Q$19-'DB-Rud'!Q$18)/19))))))</f>
        <v>10</v>
      </c>
      <c r="O4" s="122">
        <f>IF(O3="","",INT(IF(1+('DB-Rud'!R$19-O3)/(('DB-Rud'!R$19-'DB-Rud'!R$18)/19)&gt;20,"20",IF(1+('DB-Rud'!R$19-O3)/(('DB-Rud'!R$19-'DB-Rud'!R$18)/19)&lt;0,0,1+(('DB-Rud'!R$19-O3)/(('DB-Rud'!R$19-'DB-Rud'!R$18)/19))))))</f>
        <v>0</v>
      </c>
      <c r="P4" s="122">
        <f>IF(P3="","",INT(IF(1+('DB-Rud'!S$19-P3)/(('DB-Rud'!S$19-'DB-Rud'!S$18)/19)&gt;20,"20",IF(1+('DB-Rud'!S$19-P3)/(('DB-Rud'!S$19-'DB-Rud'!S$18)/19)&lt;0,0,1+(('DB-Rud'!S$19-P3)/(('DB-Rud'!S$19-'DB-Rud'!S$18)/19))))))</f>
        <v>4</v>
      </c>
      <c r="Q4" s="122">
        <f>IF(Q3="","",INT(IF(1+('DB-Rud'!T$19-Q3)/(('DB-Rud'!T$19-'DB-Rud'!T$18)/19)&gt;20,"20",IF(1+('DB-Rud'!T$19-Q3)/(('DB-Rud'!T$19-'DB-Rud'!T$18)/19)&lt;0,0,1+(('DB-Rud'!T$19-Q3)/(('DB-Rud'!T$19-'DB-Rud'!T$18)/19))))))</f>
        <v>6</v>
      </c>
      <c r="R4" s="122">
        <f>IF(R3="","",INT(IF(1+('DB-Rud'!U$19-R3)/(('DB-Rud'!U$19-'DB-Rud'!U$18)/19)&gt;20,"20",IF(1+('DB-Rud'!U$19-R3)/(('DB-Rud'!U$19-'DB-Rud'!U$18)/19)&lt;0,0,1+(('DB-Rud'!U$19-R3)/(('DB-Rud'!U$19-'DB-Rud'!U$18)/19))))))</f>
        <v>6</v>
      </c>
      <c r="S4" s="122">
        <f>IF(S3="","",INT(IF(1+('DB-Rud'!V$19-S3)/(('DB-Rud'!V$19-'DB-Rud'!V$18)/19)&gt;20,"20",IF(1+('DB-Rud'!V$19-S3)/(('DB-Rud'!V$19-'DB-Rud'!V$18)/19)&lt;0,0,1+(('DB-Rud'!V$19-S3)/(('DB-Rud'!V$19-'DB-Rud'!V$18)/19))))))</f>
        <v>10</v>
      </c>
      <c r="U4" s="236"/>
      <c r="W4" s="105">
        <f>IFERROR(LARGE(C4:S4,1),"--")</f>
        <v>10</v>
      </c>
      <c r="X4" s="105">
        <f>IFERROR(LARGE(C4:S4,2),"--")</f>
        <v>10</v>
      </c>
      <c r="Y4" s="105">
        <f t="shared" ref="Y4" si="0">IFERROR(X4+W4,"--")</f>
        <v>20</v>
      </c>
      <c r="Z4" s="2"/>
      <c r="AA4" s="234"/>
      <c r="AC4" s="136" t="s">
        <v>863</v>
      </c>
      <c r="AD4" s="138">
        <v>44357</v>
      </c>
      <c r="AE4" s="136" t="s">
        <v>878</v>
      </c>
    </row>
    <row r="6" spans="1:31" s="1" customFormat="1" ht="15.45">
      <c r="A6" s="126" t="s">
        <v>855</v>
      </c>
      <c r="B6" s="142" t="s">
        <v>847</v>
      </c>
      <c r="C6" s="143"/>
      <c r="D6" s="143"/>
      <c r="E6" s="143"/>
      <c r="F6" s="143"/>
      <c r="G6" s="144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U6" s="111" t="str">
        <f t="shared" ref="U6:U46" si="1">IF(U7&gt;=50,"ok","")</f>
        <v/>
      </c>
      <c r="V6" s="6"/>
      <c r="W6" s="237" t="str">
        <f t="shared" ref="W6" si="2">IFERROR(IF(Y8="--","",IF(Y8&gt;=18,"ok","")),"")</f>
        <v/>
      </c>
      <c r="X6" s="238"/>
      <c r="Y6" s="239"/>
      <c r="AA6" s="240" t="str">
        <f t="shared" ref="AA6" si="3">IF(AND(U6="ok",W6="ok")=TRUE,"LK-Kriterien vollständig erfüllt","")</f>
        <v/>
      </c>
      <c r="AC6" s="145"/>
      <c r="AD6" s="146"/>
      <c r="AE6" s="145"/>
    </row>
    <row r="7" spans="1:31" ht="13" customHeight="1">
      <c r="A7" s="107">
        <v>2015</v>
      </c>
      <c r="B7" s="108" t="s">
        <v>853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243"/>
      <c r="W7" s="104" t="s">
        <v>920</v>
      </c>
      <c r="X7" s="104" t="s">
        <v>921</v>
      </c>
      <c r="Y7" s="106" t="s">
        <v>860</v>
      </c>
      <c r="AA7" s="241"/>
      <c r="AC7" s="145"/>
      <c r="AD7" s="146"/>
      <c r="AE7" s="145"/>
    </row>
    <row r="8" spans="1:31" ht="13" customHeight="1">
      <c r="A8" s="127" t="s">
        <v>856</v>
      </c>
      <c r="B8" s="109" t="s">
        <v>851</v>
      </c>
      <c r="C8" s="122" t="str">
        <f>IF(C7="","",INT(IF(1+('DB-Rud'!F$19-C7)/(('DB-Rud'!F$19-'DB-Rud'!F$18)/19)&gt;20,"20",IF(1+('DB-Rud'!F$19-C7)/(('DB-Rud'!F$19-'DB-Rud'!F$18)/19)&lt;0,0,1+(('DB-Rud'!F$19-C7)/(('DB-Rud'!F$19-'DB-Rud'!F$18)/19))))))</f>
        <v/>
      </c>
      <c r="D8" s="122" t="str">
        <f>IF(D7="","",INT(IF(1+('DB-Rud'!G$19-D7)/(('DB-Rud'!G$19-'DB-Rud'!G$18)/19)&gt;20,"20",IF(1+('DB-Rud'!G$19-D7)/(('DB-Rud'!G$19-'DB-Rud'!G$18)/19)&lt;0,0,1+(('DB-Rud'!G$19-D7)/(('DB-Rud'!G$19-'DB-Rud'!G$18)/19))))))</f>
        <v/>
      </c>
      <c r="E8" s="122" t="str">
        <f>IF(E7="","",INT(IF(1+('DB-Rud'!H$19-E7)/(('DB-Rud'!H$19-'DB-Rud'!H$18)/19)&gt;20,"20",IF(1+('DB-Rud'!H$19-E7)/(('DB-Rud'!H$19-'DB-Rud'!H$18)/19)&lt;0,0,1+(('DB-Rud'!H$19-E7)/(('DB-Rud'!H$19-'DB-Rud'!H$18)/19))))))</f>
        <v/>
      </c>
      <c r="F8" s="122" t="str">
        <f>IF(F7="","",INT(IF(1+('DB-Rud'!I$19-F7)/(('DB-Rud'!I$19-'DB-Rud'!I$18)/19)&gt;20,"20",IF(1+('DB-Rud'!I$19-F7)/(('DB-Rud'!I$19-'DB-Rud'!I$18)/19)&lt;0,0,1+(('DB-Rud'!I$19-F7)/(('DB-Rud'!I$19-'DB-Rud'!I$18)/19))))))</f>
        <v/>
      </c>
      <c r="G8" s="122" t="str">
        <f>IF(G7="","",INT(IF(1+('DB-Rud'!J$19-G7)/(('DB-Rud'!J$19-'DB-Rud'!J$18)/19)&gt;20,"20",IF(1+('DB-Rud'!J$19-G7)/(('DB-Rud'!J$19-'DB-Rud'!J$18)/19)&lt;0,0,1+(('DB-Rud'!J$19-G7)/(('DB-Rud'!J$19-'DB-Rud'!J$18)/19))))))</f>
        <v/>
      </c>
      <c r="H8" s="122" t="str">
        <f>IF(H7="","",INT(IF(1+('DB-Rud'!K$19-H7)/(('DB-Rud'!K$19-'DB-Rud'!K$18)/19)&gt;20,"20",IF(1+('DB-Rud'!K$19-H7)/(('DB-Rud'!K$19-'DB-Rud'!K$18)/19)&lt;0,0,1+(('DB-Rud'!K$19-H7)/(('DB-Rud'!K$19-'DB-Rud'!K$18)/19))))))</f>
        <v/>
      </c>
      <c r="I8" s="122" t="str">
        <f>IF(I7="","",INT(IF(1+('DB-Rud'!L$19-I7)/(('DB-Rud'!L$19-'DB-Rud'!L$18)/19)&gt;20,"20",IF(1+('DB-Rud'!L$19-I7)/(('DB-Rud'!L$19-'DB-Rud'!L$18)/19)&lt;0,0,1+(('DB-Rud'!L$19-I7)/(('DB-Rud'!L$19-'DB-Rud'!L$18)/19))))))</f>
        <v/>
      </c>
      <c r="J8" s="122" t="str">
        <f>IF(J7="","",INT(IF(1+('DB-Rud'!M$19-J7)/(('DB-Rud'!M$19-'DB-Rud'!M$18)/19)&gt;20,"20",IF(1+('DB-Rud'!M$19-J7)/(('DB-Rud'!M$19-'DB-Rud'!M$18)/19)&lt;0,0,1+(('DB-Rud'!M$19-J7)/(('DB-Rud'!M$19-'DB-Rud'!M$18)/19))))))</f>
        <v/>
      </c>
      <c r="K8" s="122" t="str">
        <f>IF(K7="","",INT(IF(1+('DB-Rud'!N$19-K7)/(('DB-Rud'!N$19-'DB-Rud'!N$18)/19)&gt;20,"20",IF(1+('DB-Rud'!N$19-K7)/(('DB-Rud'!N$19-'DB-Rud'!N$18)/19)&lt;0,0,1+(('DB-Rud'!N$19-K7)/(('DB-Rud'!N$19-'DB-Rud'!N$18)/19))))))</f>
        <v/>
      </c>
      <c r="L8" s="122" t="str">
        <f>IF(L7="","",INT(IF(1+('DB-Rud'!O$19-L7)/(('DB-Rud'!O$19-'DB-Rud'!O$18)/19)&gt;20,"20",IF(1+('DB-Rud'!O$19-L7)/(('DB-Rud'!O$19-'DB-Rud'!O$18)/19)&lt;0,0,1+(('DB-Rud'!O$19-L7)/(('DB-Rud'!O$19-'DB-Rud'!O$18)/19))))))</f>
        <v/>
      </c>
      <c r="M8" s="122" t="str">
        <f>IF(M7="","",INT(IF(1+('DB-Rud'!P$19-M7)/(('DB-Rud'!P$19-'DB-Rud'!P$18)/19)&gt;20,"20",IF(1+('DB-Rud'!P$19-M7)/(('DB-Rud'!P$19-'DB-Rud'!P$18)/19)&lt;0,0,1+(('DB-Rud'!P$19-M7)/(('DB-Rud'!P$19-'DB-Rud'!P$18)/19))))))</f>
        <v/>
      </c>
      <c r="N8" s="122" t="str">
        <f>IF(N7="","",INT(IF(1+('DB-Rud'!Q$19-N7)/(('DB-Rud'!Q$19-'DB-Rud'!Q$18)/19)&gt;20,"20",IF(1+('DB-Rud'!Q$19-N7)/(('DB-Rud'!Q$19-'DB-Rud'!Q$18)/19)&lt;0,0,1+(('DB-Rud'!Q$19-N7)/(('DB-Rud'!Q$19-'DB-Rud'!Q$18)/19))))))</f>
        <v/>
      </c>
      <c r="O8" s="122" t="str">
        <f>IF(O7="","",INT(IF(1+('DB-Rud'!R$19-O7)/(('DB-Rud'!R$19-'DB-Rud'!R$18)/19)&gt;20,"20",IF(1+('DB-Rud'!R$19-O7)/(('DB-Rud'!R$19-'DB-Rud'!R$18)/19)&lt;0,0,1+(('DB-Rud'!R$19-O7)/(('DB-Rud'!R$19-'DB-Rud'!R$18)/19))))))</f>
        <v/>
      </c>
      <c r="P8" s="122" t="str">
        <f>IF(P7="","",INT(IF(1+('DB-Rud'!S$19-P7)/(('DB-Rud'!S$19-'DB-Rud'!S$18)/19)&gt;20,"20",IF(1+('DB-Rud'!S$19-P7)/(('DB-Rud'!S$19-'DB-Rud'!S$18)/19)&lt;0,0,1+(('DB-Rud'!S$19-P7)/(('DB-Rud'!S$19-'DB-Rud'!S$18)/19))))))</f>
        <v/>
      </c>
      <c r="Q8" s="122" t="str">
        <f>IF(Q7="","",INT(IF(1+('DB-Rud'!T$19-Q7)/(('DB-Rud'!T$19-'DB-Rud'!T$18)/19)&gt;20,"20",IF(1+('DB-Rud'!T$19-Q7)/(('DB-Rud'!T$19-'DB-Rud'!T$18)/19)&lt;0,0,1+(('DB-Rud'!T$19-Q7)/(('DB-Rud'!T$19-'DB-Rud'!T$18)/19))))))</f>
        <v/>
      </c>
      <c r="R8" s="122" t="str">
        <f>IF(R7="","",INT(IF(1+('DB-Rud'!U$19-R7)/(('DB-Rud'!U$19-'DB-Rud'!U$18)/19)&gt;20,"20",IF(1+('DB-Rud'!U$19-R7)/(('DB-Rud'!U$19-'DB-Rud'!U$18)/19)&lt;0,0,1+(('DB-Rud'!U$19-R7)/(('DB-Rud'!U$19-'DB-Rud'!U$18)/19))))))</f>
        <v/>
      </c>
      <c r="S8" s="122" t="str">
        <f>IF(S7="","",INT(IF(1+('DB-Rud'!V$19-S7)/(('DB-Rud'!V$19-'DB-Rud'!V$18)/19)&gt;20,"20",IF(1+('DB-Rud'!V$19-S7)/(('DB-Rud'!V$19-'DB-Rud'!V$18)/19)&lt;0,0,1+(('DB-Rud'!V$19-S7)/(('DB-Rud'!V$19-'DB-Rud'!V$18)/19))))))</f>
        <v/>
      </c>
      <c r="U8" s="244"/>
      <c r="W8" s="105" t="str">
        <f t="shared" ref="W8" si="4">IFERROR(LARGE(C8:S8,1),"--")</f>
        <v>--</v>
      </c>
      <c r="X8" s="105" t="str">
        <f t="shared" ref="X8" si="5">IFERROR(LARGE(C8:S8,2),"--")</f>
        <v>--</v>
      </c>
      <c r="Y8" s="105" t="str">
        <f t="shared" ref="Y8" si="6">IFERROR(X8+W8,"--")</f>
        <v>--</v>
      </c>
      <c r="Z8" s="2"/>
      <c r="AA8" s="242"/>
      <c r="AC8" s="145"/>
      <c r="AD8" s="146"/>
      <c r="AE8" s="145"/>
    </row>
    <row r="10" spans="1:31" s="1" customFormat="1" ht="15.45">
      <c r="A10" s="126" t="s">
        <v>855</v>
      </c>
      <c r="B10" s="142" t="s">
        <v>847</v>
      </c>
      <c r="C10" s="143"/>
      <c r="D10" s="143"/>
      <c r="E10" s="143"/>
      <c r="F10" s="143"/>
      <c r="G10" s="144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U10" s="111" t="str">
        <f t="shared" si="1"/>
        <v/>
      </c>
      <c r="V10" s="6"/>
      <c r="W10" s="237" t="str">
        <f t="shared" ref="W10" si="7">IFERROR(IF(Y12="--","",IF(Y12&gt;=18,"ok","")),"")</f>
        <v/>
      </c>
      <c r="X10" s="238"/>
      <c r="Y10" s="239"/>
      <c r="AA10" s="240" t="str">
        <f t="shared" ref="AA10" si="8">IF(AND(U10="ok",W10="ok")=TRUE,"LK-Kriterien vollständig erfüllt","")</f>
        <v/>
      </c>
      <c r="AC10" s="145"/>
      <c r="AD10" s="146"/>
      <c r="AE10" s="145"/>
    </row>
    <row r="11" spans="1:31" ht="13" customHeight="1">
      <c r="A11" s="107">
        <v>2015</v>
      </c>
      <c r="B11" s="108" t="s">
        <v>853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243"/>
      <c r="W11" s="104" t="s">
        <v>920</v>
      </c>
      <c r="X11" s="104" t="s">
        <v>921</v>
      </c>
      <c r="Y11" s="106" t="s">
        <v>860</v>
      </c>
      <c r="AA11" s="241"/>
      <c r="AC11" s="145"/>
      <c r="AD11" s="146"/>
      <c r="AE11" s="145"/>
    </row>
    <row r="12" spans="1:31" ht="13" customHeight="1">
      <c r="A12" s="127" t="s">
        <v>856</v>
      </c>
      <c r="B12" s="109" t="s">
        <v>851</v>
      </c>
      <c r="C12" s="122" t="str">
        <f>IF(C11="","",INT(IF(1+('DB-Rud'!F$19-C11)/(('DB-Rud'!F$19-'DB-Rud'!F$18)/19)&gt;20,"20",IF(1+('DB-Rud'!F$19-C11)/(('DB-Rud'!F$19-'DB-Rud'!F$18)/19)&lt;0,0,1+(('DB-Rud'!F$19-C11)/(('DB-Rud'!F$19-'DB-Rud'!F$18)/19))))))</f>
        <v/>
      </c>
      <c r="D12" s="122" t="str">
        <f>IF(D11="","",INT(IF(1+('DB-Rud'!G$19-D11)/(('DB-Rud'!G$19-'DB-Rud'!G$18)/19)&gt;20,"20",IF(1+('DB-Rud'!G$19-D11)/(('DB-Rud'!G$19-'DB-Rud'!G$18)/19)&lt;0,0,1+(('DB-Rud'!G$19-D11)/(('DB-Rud'!G$19-'DB-Rud'!G$18)/19))))))</f>
        <v/>
      </c>
      <c r="E12" s="122" t="str">
        <f>IF(E11="","",INT(IF(1+('DB-Rud'!H$19-E11)/(('DB-Rud'!H$19-'DB-Rud'!H$18)/19)&gt;20,"20",IF(1+('DB-Rud'!H$19-E11)/(('DB-Rud'!H$19-'DB-Rud'!H$18)/19)&lt;0,0,1+(('DB-Rud'!H$19-E11)/(('DB-Rud'!H$19-'DB-Rud'!H$18)/19))))))</f>
        <v/>
      </c>
      <c r="F12" s="122" t="str">
        <f>IF(F11="","",INT(IF(1+('DB-Rud'!I$19-F11)/(('DB-Rud'!I$19-'DB-Rud'!I$18)/19)&gt;20,"20",IF(1+('DB-Rud'!I$19-F11)/(('DB-Rud'!I$19-'DB-Rud'!I$18)/19)&lt;0,0,1+(('DB-Rud'!I$19-F11)/(('DB-Rud'!I$19-'DB-Rud'!I$18)/19))))))</f>
        <v/>
      </c>
      <c r="G12" s="122" t="str">
        <f>IF(G11="","",INT(IF(1+('DB-Rud'!J$19-G11)/(('DB-Rud'!J$19-'DB-Rud'!J$18)/19)&gt;20,"20",IF(1+('DB-Rud'!J$19-G11)/(('DB-Rud'!J$19-'DB-Rud'!J$18)/19)&lt;0,0,1+(('DB-Rud'!J$19-G11)/(('DB-Rud'!J$19-'DB-Rud'!J$18)/19))))))</f>
        <v/>
      </c>
      <c r="H12" s="122" t="str">
        <f>IF(H11="","",INT(IF(1+('DB-Rud'!K$19-H11)/(('DB-Rud'!K$19-'DB-Rud'!K$18)/19)&gt;20,"20",IF(1+('DB-Rud'!K$19-H11)/(('DB-Rud'!K$19-'DB-Rud'!K$18)/19)&lt;0,0,1+(('DB-Rud'!K$19-H11)/(('DB-Rud'!K$19-'DB-Rud'!K$18)/19))))))</f>
        <v/>
      </c>
      <c r="I12" s="122" t="str">
        <f>IF(I11="","",INT(IF(1+('DB-Rud'!L$19-I11)/(('DB-Rud'!L$19-'DB-Rud'!L$18)/19)&gt;20,"20",IF(1+('DB-Rud'!L$19-I11)/(('DB-Rud'!L$19-'DB-Rud'!L$18)/19)&lt;0,0,1+(('DB-Rud'!L$19-I11)/(('DB-Rud'!L$19-'DB-Rud'!L$18)/19))))))</f>
        <v/>
      </c>
      <c r="J12" s="122" t="str">
        <f>IF(J11="","",INT(IF(1+('DB-Rud'!M$19-J11)/(('DB-Rud'!M$19-'DB-Rud'!M$18)/19)&gt;20,"20",IF(1+('DB-Rud'!M$19-J11)/(('DB-Rud'!M$19-'DB-Rud'!M$18)/19)&lt;0,0,1+(('DB-Rud'!M$19-J11)/(('DB-Rud'!M$19-'DB-Rud'!M$18)/19))))))</f>
        <v/>
      </c>
      <c r="K12" s="122" t="str">
        <f>IF(K11="","",INT(IF(1+('DB-Rud'!N$19-K11)/(('DB-Rud'!N$19-'DB-Rud'!N$18)/19)&gt;20,"20",IF(1+('DB-Rud'!N$19-K11)/(('DB-Rud'!N$19-'DB-Rud'!N$18)/19)&lt;0,0,1+(('DB-Rud'!N$19-K11)/(('DB-Rud'!N$19-'DB-Rud'!N$18)/19))))))</f>
        <v/>
      </c>
      <c r="L12" s="122" t="str">
        <f>IF(L11="","",INT(IF(1+('DB-Rud'!O$19-L11)/(('DB-Rud'!O$19-'DB-Rud'!O$18)/19)&gt;20,"20",IF(1+('DB-Rud'!O$19-L11)/(('DB-Rud'!O$19-'DB-Rud'!O$18)/19)&lt;0,0,1+(('DB-Rud'!O$19-L11)/(('DB-Rud'!O$19-'DB-Rud'!O$18)/19))))))</f>
        <v/>
      </c>
      <c r="M12" s="122" t="str">
        <f>IF(M11="","",INT(IF(1+('DB-Rud'!P$19-M11)/(('DB-Rud'!P$19-'DB-Rud'!P$18)/19)&gt;20,"20",IF(1+('DB-Rud'!P$19-M11)/(('DB-Rud'!P$19-'DB-Rud'!P$18)/19)&lt;0,0,1+(('DB-Rud'!P$19-M11)/(('DB-Rud'!P$19-'DB-Rud'!P$18)/19))))))</f>
        <v/>
      </c>
      <c r="N12" s="122" t="str">
        <f>IF(N11="","",INT(IF(1+('DB-Rud'!Q$19-N11)/(('DB-Rud'!Q$19-'DB-Rud'!Q$18)/19)&gt;20,"20",IF(1+('DB-Rud'!Q$19-N11)/(('DB-Rud'!Q$19-'DB-Rud'!Q$18)/19)&lt;0,0,1+(('DB-Rud'!Q$19-N11)/(('DB-Rud'!Q$19-'DB-Rud'!Q$18)/19))))))</f>
        <v/>
      </c>
      <c r="O12" s="122" t="str">
        <f>IF(O11="","",INT(IF(1+('DB-Rud'!R$19-O11)/(('DB-Rud'!R$19-'DB-Rud'!R$18)/19)&gt;20,"20",IF(1+('DB-Rud'!R$19-O11)/(('DB-Rud'!R$19-'DB-Rud'!R$18)/19)&lt;0,0,1+(('DB-Rud'!R$19-O11)/(('DB-Rud'!R$19-'DB-Rud'!R$18)/19))))))</f>
        <v/>
      </c>
      <c r="P12" s="122" t="str">
        <f>IF(P11="","",INT(IF(1+('DB-Rud'!S$19-P11)/(('DB-Rud'!S$19-'DB-Rud'!S$18)/19)&gt;20,"20",IF(1+('DB-Rud'!S$19-P11)/(('DB-Rud'!S$19-'DB-Rud'!S$18)/19)&lt;0,0,1+(('DB-Rud'!S$19-P11)/(('DB-Rud'!S$19-'DB-Rud'!S$18)/19))))))</f>
        <v/>
      </c>
      <c r="Q12" s="122" t="str">
        <f>IF(Q11="","",INT(IF(1+('DB-Rud'!T$19-Q11)/(('DB-Rud'!T$19-'DB-Rud'!T$18)/19)&gt;20,"20",IF(1+('DB-Rud'!T$19-Q11)/(('DB-Rud'!T$19-'DB-Rud'!T$18)/19)&lt;0,0,1+(('DB-Rud'!T$19-Q11)/(('DB-Rud'!T$19-'DB-Rud'!T$18)/19))))))</f>
        <v/>
      </c>
      <c r="R12" s="122" t="str">
        <f>IF(R11="","",INT(IF(1+('DB-Rud'!U$19-R11)/(('DB-Rud'!U$19-'DB-Rud'!U$18)/19)&gt;20,"20",IF(1+('DB-Rud'!U$19-R11)/(('DB-Rud'!U$19-'DB-Rud'!U$18)/19)&lt;0,0,1+(('DB-Rud'!U$19-R11)/(('DB-Rud'!U$19-'DB-Rud'!U$18)/19))))))</f>
        <v/>
      </c>
      <c r="S12" s="122" t="str">
        <f>IF(S11="","",INT(IF(1+('DB-Rud'!V$19-S11)/(('DB-Rud'!V$19-'DB-Rud'!V$18)/19)&gt;20,"20",IF(1+('DB-Rud'!V$19-S11)/(('DB-Rud'!V$19-'DB-Rud'!V$18)/19)&lt;0,0,1+(('DB-Rud'!V$19-S11)/(('DB-Rud'!V$19-'DB-Rud'!V$18)/19))))))</f>
        <v/>
      </c>
      <c r="U12" s="244"/>
      <c r="W12" s="105" t="str">
        <f t="shared" ref="W12" si="9">IFERROR(LARGE(C12:S12,1),"--")</f>
        <v>--</v>
      </c>
      <c r="X12" s="105" t="str">
        <f t="shared" ref="X12" si="10">IFERROR(LARGE(C12:S12,2),"--")</f>
        <v>--</v>
      </c>
      <c r="Y12" s="105" t="str">
        <f t="shared" ref="Y12" si="11">IFERROR(X12+W12,"--")</f>
        <v>--</v>
      </c>
      <c r="Z12" s="2"/>
      <c r="AA12" s="242"/>
      <c r="AC12" s="145"/>
      <c r="AD12" s="146"/>
      <c r="AE12" s="145"/>
    </row>
    <row r="14" spans="1:31" s="1" customFormat="1" ht="15.45">
      <c r="A14" s="126" t="s">
        <v>855</v>
      </c>
      <c r="B14" s="142" t="s">
        <v>847</v>
      </c>
      <c r="C14" s="143"/>
      <c r="D14" s="143"/>
      <c r="E14" s="143"/>
      <c r="F14" s="143"/>
      <c r="G14" s="144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U14" s="111" t="str">
        <f t="shared" si="1"/>
        <v/>
      </c>
      <c r="V14" s="6"/>
      <c r="W14" s="237" t="str">
        <f t="shared" ref="W14" si="12">IFERROR(IF(Y16="--","",IF(Y16&gt;=18,"ok","")),"")</f>
        <v/>
      </c>
      <c r="X14" s="238"/>
      <c r="Y14" s="239"/>
      <c r="AA14" s="240" t="str">
        <f t="shared" ref="AA14" si="13">IF(AND(U14="ok",W14="ok")=TRUE,"LK-Kriterien vollständig erfüllt","")</f>
        <v/>
      </c>
      <c r="AC14" s="145"/>
      <c r="AD14" s="146"/>
      <c r="AE14" s="145"/>
    </row>
    <row r="15" spans="1:31" ht="13" customHeight="1">
      <c r="A15" s="107">
        <v>2015</v>
      </c>
      <c r="B15" s="108" t="s">
        <v>853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243"/>
      <c r="W15" s="104" t="s">
        <v>920</v>
      </c>
      <c r="X15" s="104" t="s">
        <v>921</v>
      </c>
      <c r="Y15" s="106" t="s">
        <v>860</v>
      </c>
      <c r="AA15" s="241"/>
      <c r="AC15" s="145"/>
      <c r="AD15" s="146"/>
      <c r="AE15" s="145"/>
    </row>
    <row r="16" spans="1:31" ht="13" customHeight="1">
      <c r="A16" s="127" t="s">
        <v>856</v>
      </c>
      <c r="B16" s="109" t="s">
        <v>851</v>
      </c>
      <c r="C16" s="122" t="str">
        <f>IF(C15="","",INT(IF(1+('DB-Rud'!F$19-C15)/(('DB-Rud'!F$19-'DB-Rud'!F$18)/19)&gt;20,"20",IF(1+('DB-Rud'!F$19-C15)/(('DB-Rud'!F$19-'DB-Rud'!F$18)/19)&lt;0,0,1+(('DB-Rud'!F$19-C15)/(('DB-Rud'!F$19-'DB-Rud'!F$18)/19))))))</f>
        <v/>
      </c>
      <c r="D16" s="122" t="str">
        <f>IF(D15="","",INT(IF(1+('DB-Rud'!G$19-D15)/(('DB-Rud'!G$19-'DB-Rud'!G$18)/19)&gt;20,"20",IF(1+('DB-Rud'!G$19-D15)/(('DB-Rud'!G$19-'DB-Rud'!G$18)/19)&lt;0,0,1+(('DB-Rud'!G$19-D15)/(('DB-Rud'!G$19-'DB-Rud'!G$18)/19))))))</f>
        <v/>
      </c>
      <c r="E16" s="122" t="str">
        <f>IF(E15="","",INT(IF(1+('DB-Rud'!H$19-E15)/(('DB-Rud'!H$19-'DB-Rud'!H$18)/19)&gt;20,"20",IF(1+('DB-Rud'!H$19-E15)/(('DB-Rud'!H$19-'DB-Rud'!H$18)/19)&lt;0,0,1+(('DB-Rud'!H$19-E15)/(('DB-Rud'!H$19-'DB-Rud'!H$18)/19))))))</f>
        <v/>
      </c>
      <c r="F16" s="122" t="str">
        <f>IF(F15="","",INT(IF(1+('DB-Rud'!I$19-F15)/(('DB-Rud'!I$19-'DB-Rud'!I$18)/19)&gt;20,"20",IF(1+('DB-Rud'!I$19-F15)/(('DB-Rud'!I$19-'DB-Rud'!I$18)/19)&lt;0,0,1+(('DB-Rud'!I$19-F15)/(('DB-Rud'!I$19-'DB-Rud'!I$18)/19))))))</f>
        <v/>
      </c>
      <c r="G16" s="122" t="str">
        <f>IF(G15="","",INT(IF(1+('DB-Rud'!J$19-G15)/(('DB-Rud'!J$19-'DB-Rud'!J$18)/19)&gt;20,"20",IF(1+('DB-Rud'!J$19-G15)/(('DB-Rud'!J$19-'DB-Rud'!J$18)/19)&lt;0,0,1+(('DB-Rud'!J$19-G15)/(('DB-Rud'!J$19-'DB-Rud'!J$18)/19))))))</f>
        <v/>
      </c>
      <c r="H16" s="122" t="str">
        <f>IF(H15="","",INT(IF(1+('DB-Rud'!K$19-H15)/(('DB-Rud'!K$19-'DB-Rud'!K$18)/19)&gt;20,"20",IF(1+('DB-Rud'!K$19-H15)/(('DB-Rud'!K$19-'DB-Rud'!K$18)/19)&lt;0,0,1+(('DB-Rud'!K$19-H15)/(('DB-Rud'!K$19-'DB-Rud'!K$18)/19))))))</f>
        <v/>
      </c>
      <c r="I16" s="122" t="str">
        <f>IF(I15="","",INT(IF(1+('DB-Rud'!L$19-I15)/(('DB-Rud'!L$19-'DB-Rud'!L$18)/19)&gt;20,"20",IF(1+('DB-Rud'!L$19-I15)/(('DB-Rud'!L$19-'DB-Rud'!L$18)/19)&lt;0,0,1+(('DB-Rud'!L$19-I15)/(('DB-Rud'!L$19-'DB-Rud'!L$18)/19))))))</f>
        <v/>
      </c>
      <c r="J16" s="122" t="str">
        <f>IF(J15="","",INT(IF(1+('DB-Rud'!M$19-J15)/(('DB-Rud'!M$19-'DB-Rud'!M$18)/19)&gt;20,"20",IF(1+('DB-Rud'!M$19-J15)/(('DB-Rud'!M$19-'DB-Rud'!M$18)/19)&lt;0,0,1+(('DB-Rud'!M$19-J15)/(('DB-Rud'!M$19-'DB-Rud'!M$18)/19))))))</f>
        <v/>
      </c>
      <c r="K16" s="122" t="str">
        <f>IF(K15="","",INT(IF(1+('DB-Rud'!N$19-K15)/(('DB-Rud'!N$19-'DB-Rud'!N$18)/19)&gt;20,"20",IF(1+('DB-Rud'!N$19-K15)/(('DB-Rud'!N$19-'DB-Rud'!N$18)/19)&lt;0,0,1+(('DB-Rud'!N$19-K15)/(('DB-Rud'!N$19-'DB-Rud'!N$18)/19))))))</f>
        <v/>
      </c>
      <c r="L16" s="122" t="str">
        <f>IF(L15="","",INT(IF(1+('DB-Rud'!O$19-L15)/(('DB-Rud'!O$19-'DB-Rud'!O$18)/19)&gt;20,"20",IF(1+('DB-Rud'!O$19-L15)/(('DB-Rud'!O$19-'DB-Rud'!O$18)/19)&lt;0,0,1+(('DB-Rud'!O$19-L15)/(('DB-Rud'!O$19-'DB-Rud'!O$18)/19))))))</f>
        <v/>
      </c>
      <c r="M16" s="122" t="str">
        <f>IF(M15="","",INT(IF(1+('DB-Rud'!P$19-M15)/(('DB-Rud'!P$19-'DB-Rud'!P$18)/19)&gt;20,"20",IF(1+('DB-Rud'!P$19-M15)/(('DB-Rud'!P$19-'DB-Rud'!P$18)/19)&lt;0,0,1+(('DB-Rud'!P$19-M15)/(('DB-Rud'!P$19-'DB-Rud'!P$18)/19))))))</f>
        <v/>
      </c>
      <c r="N16" s="122" t="str">
        <f>IF(N15="","",INT(IF(1+('DB-Rud'!Q$19-N15)/(('DB-Rud'!Q$19-'DB-Rud'!Q$18)/19)&gt;20,"20",IF(1+('DB-Rud'!Q$19-N15)/(('DB-Rud'!Q$19-'DB-Rud'!Q$18)/19)&lt;0,0,1+(('DB-Rud'!Q$19-N15)/(('DB-Rud'!Q$19-'DB-Rud'!Q$18)/19))))))</f>
        <v/>
      </c>
      <c r="O16" s="122" t="str">
        <f>IF(O15="","",INT(IF(1+('DB-Rud'!R$19-O15)/(('DB-Rud'!R$19-'DB-Rud'!R$18)/19)&gt;20,"20",IF(1+('DB-Rud'!R$19-O15)/(('DB-Rud'!R$19-'DB-Rud'!R$18)/19)&lt;0,0,1+(('DB-Rud'!R$19-O15)/(('DB-Rud'!R$19-'DB-Rud'!R$18)/19))))))</f>
        <v/>
      </c>
      <c r="P16" s="122" t="str">
        <f>IF(P15="","",INT(IF(1+('DB-Rud'!S$19-P15)/(('DB-Rud'!S$19-'DB-Rud'!S$18)/19)&gt;20,"20",IF(1+('DB-Rud'!S$19-P15)/(('DB-Rud'!S$19-'DB-Rud'!S$18)/19)&lt;0,0,1+(('DB-Rud'!S$19-P15)/(('DB-Rud'!S$19-'DB-Rud'!S$18)/19))))))</f>
        <v/>
      </c>
      <c r="Q16" s="122" t="str">
        <f>IF(Q15="","",INT(IF(1+('DB-Rud'!T$19-Q15)/(('DB-Rud'!T$19-'DB-Rud'!T$18)/19)&gt;20,"20",IF(1+('DB-Rud'!T$19-Q15)/(('DB-Rud'!T$19-'DB-Rud'!T$18)/19)&lt;0,0,1+(('DB-Rud'!T$19-Q15)/(('DB-Rud'!T$19-'DB-Rud'!T$18)/19))))))</f>
        <v/>
      </c>
      <c r="R16" s="122" t="str">
        <f>IF(R15="","",INT(IF(1+('DB-Rud'!U$19-R15)/(('DB-Rud'!U$19-'DB-Rud'!U$18)/19)&gt;20,"20",IF(1+('DB-Rud'!U$19-R15)/(('DB-Rud'!U$19-'DB-Rud'!U$18)/19)&lt;0,0,1+(('DB-Rud'!U$19-R15)/(('DB-Rud'!U$19-'DB-Rud'!U$18)/19))))))</f>
        <v/>
      </c>
      <c r="S16" s="122" t="str">
        <f>IF(S15="","",INT(IF(1+('DB-Rud'!V$19-S15)/(('DB-Rud'!V$19-'DB-Rud'!V$18)/19)&gt;20,"20",IF(1+('DB-Rud'!V$19-S15)/(('DB-Rud'!V$19-'DB-Rud'!V$18)/19)&lt;0,0,1+(('DB-Rud'!V$19-S15)/(('DB-Rud'!V$19-'DB-Rud'!V$18)/19))))))</f>
        <v/>
      </c>
      <c r="U16" s="244"/>
      <c r="W16" s="105" t="str">
        <f t="shared" ref="W16" si="14">IFERROR(LARGE(C16:S16,1),"--")</f>
        <v>--</v>
      </c>
      <c r="X16" s="105" t="str">
        <f t="shared" ref="X16" si="15">IFERROR(LARGE(C16:S16,2),"--")</f>
        <v>--</v>
      </c>
      <c r="Y16" s="105" t="str">
        <f t="shared" ref="Y16" si="16">IFERROR(X16+W16,"--")</f>
        <v>--</v>
      </c>
      <c r="Z16" s="2"/>
      <c r="AA16" s="242"/>
      <c r="AC16" s="145"/>
      <c r="AD16" s="146"/>
      <c r="AE16" s="145"/>
    </row>
    <row r="18" spans="1:31" s="1" customFormat="1" ht="15.45">
      <c r="A18" s="126" t="s">
        <v>855</v>
      </c>
      <c r="B18" s="142" t="s">
        <v>847</v>
      </c>
      <c r="C18" s="143"/>
      <c r="D18" s="143"/>
      <c r="E18" s="143"/>
      <c r="F18" s="143"/>
      <c r="G18" s="144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U18" s="111" t="str">
        <f t="shared" si="1"/>
        <v/>
      </c>
      <c r="V18" s="6"/>
      <c r="W18" s="237" t="str">
        <f t="shared" ref="W18" si="17">IFERROR(IF(Y20="--","",IF(Y20&gt;=18,"ok","")),"")</f>
        <v/>
      </c>
      <c r="X18" s="238"/>
      <c r="Y18" s="239"/>
      <c r="AA18" s="240" t="str">
        <f t="shared" ref="AA18" si="18">IF(AND(U18="ok",W18="ok")=TRUE,"LK-Kriterien vollständig erfüllt","")</f>
        <v/>
      </c>
      <c r="AC18" s="145"/>
      <c r="AD18" s="146"/>
      <c r="AE18" s="145"/>
    </row>
    <row r="19" spans="1:31" ht="13" customHeight="1">
      <c r="A19" s="107">
        <v>2015</v>
      </c>
      <c r="B19" s="108" t="s">
        <v>853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U19" s="243"/>
      <c r="W19" s="104" t="s">
        <v>920</v>
      </c>
      <c r="X19" s="104" t="s">
        <v>921</v>
      </c>
      <c r="Y19" s="106" t="s">
        <v>860</v>
      </c>
      <c r="AA19" s="241"/>
      <c r="AC19" s="145"/>
      <c r="AD19" s="146"/>
      <c r="AE19" s="145"/>
    </row>
    <row r="20" spans="1:31" ht="13" customHeight="1">
      <c r="A20" s="127" t="s">
        <v>856</v>
      </c>
      <c r="B20" s="109" t="s">
        <v>851</v>
      </c>
      <c r="C20" s="122" t="str">
        <f>IF(C19="","",INT(IF(1+('DB-Rud'!F$19-C19)/(('DB-Rud'!F$19-'DB-Rud'!F$18)/19)&gt;20,"20",IF(1+('DB-Rud'!F$19-C19)/(('DB-Rud'!F$19-'DB-Rud'!F$18)/19)&lt;0,0,1+(('DB-Rud'!F$19-C19)/(('DB-Rud'!F$19-'DB-Rud'!F$18)/19))))))</f>
        <v/>
      </c>
      <c r="D20" s="122" t="str">
        <f>IF(D19="","",INT(IF(1+('DB-Rud'!G$19-D19)/(('DB-Rud'!G$19-'DB-Rud'!G$18)/19)&gt;20,"20",IF(1+('DB-Rud'!G$19-D19)/(('DB-Rud'!G$19-'DB-Rud'!G$18)/19)&lt;0,0,1+(('DB-Rud'!G$19-D19)/(('DB-Rud'!G$19-'DB-Rud'!G$18)/19))))))</f>
        <v/>
      </c>
      <c r="E20" s="122" t="str">
        <f>IF(E19="","",INT(IF(1+('DB-Rud'!H$19-E19)/(('DB-Rud'!H$19-'DB-Rud'!H$18)/19)&gt;20,"20",IF(1+('DB-Rud'!H$19-E19)/(('DB-Rud'!H$19-'DB-Rud'!H$18)/19)&lt;0,0,1+(('DB-Rud'!H$19-E19)/(('DB-Rud'!H$19-'DB-Rud'!H$18)/19))))))</f>
        <v/>
      </c>
      <c r="F20" s="122" t="str">
        <f>IF(F19="","",INT(IF(1+('DB-Rud'!I$19-F19)/(('DB-Rud'!I$19-'DB-Rud'!I$18)/19)&gt;20,"20",IF(1+('DB-Rud'!I$19-F19)/(('DB-Rud'!I$19-'DB-Rud'!I$18)/19)&lt;0,0,1+(('DB-Rud'!I$19-F19)/(('DB-Rud'!I$19-'DB-Rud'!I$18)/19))))))</f>
        <v/>
      </c>
      <c r="G20" s="122" t="str">
        <f>IF(G19="","",INT(IF(1+('DB-Rud'!J$19-G19)/(('DB-Rud'!J$19-'DB-Rud'!J$18)/19)&gt;20,"20",IF(1+('DB-Rud'!J$19-G19)/(('DB-Rud'!J$19-'DB-Rud'!J$18)/19)&lt;0,0,1+(('DB-Rud'!J$19-G19)/(('DB-Rud'!J$19-'DB-Rud'!J$18)/19))))))</f>
        <v/>
      </c>
      <c r="H20" s="122" t="str">
        <f>IF(H19="","",INT(IF(1+('DB-Rud'!K$19-H19)/(('DB-Rud'!K$19-'DB-Rud'!K$18)/19)&gt;20,"20",IF(1+('DB-Rud'!K$19-H19)/(('DB-Rud'!K$19-'DB-Rud'!K$18)/19)&lt;0,0,1+(('DB-Rud'!K$19-H19)/(('DB-Rud'!K$19-'DB-Rud'!K$18)/19))))))</f>
        <v/>
      </c>
      <c r="I20" s="122" t="str">
        <f>IF(I19="","",INT(IF(1+('DB-Rud'!L$19-I19)/(('DB-Rud'!L$19-'DB-Rud'!L$18)/19)&gt;20,"20",IF(1+('DB-Rud'!L$19-I19)/(('DB-Rud'!L$19-'DB-Rud'!L$18)/19)&lt;0,0,1+(('DB-Rud'!L$19-I19)/(('DB-Rud'!L$19-'DB-Rud'!L$18)/19))))))</f>
        <v/>
      </c>
      <c r="J20" s="122" t="str">
        <f>IF(J19="","",INT(IF(1+('DB-Rud'!M$19-J19)/(('DB-Rud'!M$19-'DB-Rud'!M$18)/19)&gt;20,"20",IF(1+('DB-Rud'!M$19-J19)/(('DB-Rud'!M$19-'DB-Rud'!M$18)/19)&lt;0,0,1+(('DB-Rud'!M$19-J19)/(('DB-Rud'!M$19-'DB-Rud'!M$18)/19))))))</f>
        <v/>
      </c>
      <c r="K20" s="122" t="str">
        <f>IF(K19="","",INT(IF(1+('DB-Rud'!N$19-K19)/(('DB-Rud'!N$19-'DB-Rud'!N$18)/19)&gt;20,"20",IF(1+('DB-Rud'!N$19-K19)/(('DB-Rud'!N$19-'DB-Rud'!N$18)/19)&lt;0,0,1+(('DB-Rud'!N$19-K19)/(('DB-Rud'!N$19-'DB-Rud'!N$18)/19))))))</f>
        <v/>
      </c>
      <c r="L20" s="122" t="str">
        <f>IF(L19="","",INT(IF(1+('DB-Rud'!O$19-L19)/(('DB-Rud'!O$19-'DB-Rud'!O$18)/19)&gt;20,"20",IF(1+('DB-Rud'!O$19-L19)/(('DB-Rud'!O$19-'DB-Rud'!O$18)/19)&lt;0,0,1+(('DB-Rud'!O$19-L19)/(('DB-Rud'!O$19-'DB-Rud'!O$18)/19))))))</f>
        <v/>
      </c>
      <c r="M20" s="122" t="str">
        <f>IF(M19="","",INT(IF(1+('DB-Rud'!P$19-M19)/(('DB-Rud'!P$19-'DB-Rud'!P$18)/19)&gt;20,"20",IF(1+('DB-Rud'!P$19-M19)/(('DB-Rud'!P$19-'DB-Rud'!P$18)/19)&lt;0,0,1+(('DB-Rud'!P$19-M19)/(('DB-Rud'!P$19-'DB-Rud'!P$18)/19))))))</f>
        <v/>
      </c>
      <c r="N20" s="122" t="str">
        <f>IF(N19="","",INT(IF(1+('DB-Rud'!Q$19-N19)/(('DB-Rud'!Q$19-'DB-Rud'!Q$18)/19)&gt;20,"20",IF(1+('DB-Rud'!Q$19-N19)/(('DB-Rud'!Q$19-'DB-Rud'!Q$18)/19)&lt;0,0,1+(('DB-Rud'!Q$19-N19)/(('DB-Rud'!Q$19-'DB-Rud'!Q$18)/19))))))</f>
        <v/>
      </c>
      <c r="O20" s="122" t="str">
        <f>IF(O19="","",INT(IF(1+('DB-Rud'!R$19-O19)/(('DB-Rud'!R$19-'DB-Rud'!R$18)/19)&gt;20,"20",IF(1+('DB-Rud'!R$19-O19)/(('DB-Rud'!R$19-'DB-Rud'!R$18)/19)&lt;0,0,1+(('DB-Rud'!R$19-O19)/(('DB-Rud'!R$19-'DB-Rud'!R$18)/19))))))</f>
        <v/>
      </c>
      <c r="P20" s="122" t="str">
        <f>IF(P19="","",INT(IF(1+('DB-Rud'!S$19-P19)/(('DB-Rud'!S$19-'DB-Rud'!S$18)/19)&gt;20,"20",IF(1+('DB-Rud'!S$19-P19)/(('DB-Rud'!S$19-'DB-Rud'!S$18)/19)&lt;0,0,1+(('DB-Rud'!S$19-P19)/(('DB-Rud'!S$19-'DB-Rud'!S$18)/19))))))</f>
        <v/>
      </c>
      <c r="Q20" s="122" t="str">
        <f>IF(Q19="","",INT(IF(1+('DB-Rud'!T$19-Q19)/(('DB-Rud'!T$19-'DB-Rud'!T$18)/19)&gt;20,"20",IF(1+('DB-Rud'!T$19-Q19)/(('DB-Rud'!T$19-'DB-Rud'!T$18)/19)&lt;0,0,1+(('DB-Rud'!T$19-Q19)/(('DB-Rud'!T$19-'DB-Rud'!T$18)/19))))))</f>
        <v/>
      </c>
      <c r="R20" s="122" t="str">
        <f>IF(R19="","",INT(IF(1+('DB-Rud'!U$19-R19)/(('DB-Rud'!U$19-'DB-Rud'!U$18)/19)&gt;20,"20",IF(1+('DB-Rud'!U$19-R19)/(('DB-Rud'!U$19-'DB-Rud'!U$18)/19)&lt;0,0,1+(('DB-Rud'!U$19-R19)/(('DB-Rud'!U$19-'DB-Rud'!U$18)/19))))))</f>
        <v/>
      </c>
      <c r="S20" s="122" t="str">
        <f>IF(S19="","",INT(IF(1+('DB-Rud'!V$19-S19)/(('DB-Rud'!V$19-'DB-Rud'!V$18)/19)&gt;20,"20",IF(1+('DB-Rud'!V$19-S19)/(('DB-Rud'!V$19-'DB-Rud'!V$18)/19)&lt;0,0,1+(('DB-Rud'!V$19-S19)/(('DB-Rud'!V$19-'DB-Rud'!V$18)/19))))))</f>
        <v/>
      </c>
      <c r="U20" s="244"/>
      <c r="W20" s="105" t="str">
        <f t="shared" ref="W20" si="19">IFERROR(LARGE(C20:S20,1),"--")</f>
        <v>--</v>
      </c>
      <c r="X20" s="105" t="str">
        <f t="shared" ref="X20" si="20">IFERROR(LARGE(C20:S20,2),"--")</f>
        <v>--</v>
      </c>
      <c r="Y20" s="105" t="str">
        <f t="shared" ref="Y20" si="21">IFERROR(X20+W20,"--")</f>
        <v>--</v>
      </c>
      <c r="Z20" s="2"/>
      <c r="AA20" s="242"/>
      <c r="AC20" s="145"/>
      <c r="AD20" s="146"/>
      <c r="AE20" s="145"/>
    </row>
    <row r="22" spans="1:31" s="1" customFormat="1" ht="15.45">
      <c r="A22" s="126" t="s">
        <v>855</v>
      </c>
      <c r="B22" s="142" t="s">
        <v>847</v>
      </c>
      <c r="C22" s="143"/>
      <c r="D22" s="143"/>
      <c r="E22" s="143"/>
      <c r="F22" s="143"/>
      <c r="G22" s="144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U22" s="111" t="str">
        <f t="shared" si="1"/>
        <v/>
      </c>
      <c r="V22" s="6"/>
      <c r="W22" s="237" t="str">
        <f t="shared" ref="W22" si="22">IFERROR(IF(Y24="--","",IF(Y24&gt;=18,"ok","")),"")</f>
        <v/>
      </c>
      <c r="X22" s="238"/>
      <c r="Y22" s="239"/>
      <c r="AA22" s="240" t="str">
        <f t="shared" ref="AA22" si="23">IF(AND(U22="ok",W22="ok")=TRUE,"LK-Kriterien vollständig erfüllt","")</f>
        <v/>
      </c>
      <c r="AC22" s="145"/>
      <c r="AD22" s="146"/>
      <c r="AE22" s="145"/>
    </row>
    <row r="23" spans="1:31" ht="13" customHeight="1">
      <c r="A23" s="107">
        <v>2015</v>
      </c>
      <c r="B23" s="108" t="s">
        <v>853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U23" s="243"/>
      <c r="W23" s="104" t="s">
        <v>920</v>
      </c>
      <c r="X23" s="104" t="s">
        <v>921</v>
      </c>
      <c r="Y23" s="106" t="s">
        <v>860</v>
      </c>
      <c r="AA23" s="241"/>
      <c r="AC23" s="145"/>
      <c r="AD23" s="146"/>
      <c r="AE23" s="145"/>
    </row>
    <row r="24" spans="1:31" ht="13" customHeight="1">
      <c r="A24" s="127" t="s">
        <v>856</v>
      </c>
      <c r="B24" s="109" t="s">
        <v>851</v>
      </c>
      <c r="C24" s="122" t="str">
        <f>IF(C23="","",INT(IF(1+('DB-Rud'!F$19-C23)/(('DB-Rud'!F$19-'DB-Rud'!F$18)/19)&gt;20,"20",IF(1+('DB-Rud'!F$19-C23)/(('DB-Rud'!F$19-'DB-Rud'!F$18)/19)&lt;0,0,1+(('DB-Rud'!F$19-C23)/(('DB-Rud'!F$19-'DB-Rud'!F$18)/19))))))</f>
        <v/>
      </c>
      <c r="D24" s="122" t="str">
        <f>IF(D23="","",INT(IF(1+('DB-Rud'!G$19-D23)/(('DB-Rud'!G$19-'DB-Rud'!G$18)/19)&gt;20,"20",IF(1+('DB-Rud'!G$19-D23)/(('DB-Rud'!G$19-'DB-Rud'!G$18)/19)&lt;0,0,1+(('DB-Rud'!G$19-D23)/(('DB-Rud'!G$19-'DB-Rud'!G$18)/19))))))</f>
        <v/>
      </c>
      <c r="E24" s="122" t="str">
        <f>IF(E23="","",INT(IF(1+('DB-Rud'!H$19-E23)/(('DB-Rud'!H$19-'DB-Rud'!H$18)/19)&gt;20,"20",IF(1+('DB-Rud'!H$19-E23)/(('DB-Rud'!H$19-'DB-Rud'!H$18)/19)&lt;0,0,1+(('DB-Rud'!H$19-E23)/(('DB-Rud'!H$19-'DB-Rud'!H$18)/19))))))</f>
        <v/>
      </c>
      <c r="F24" s="122" t="str">
        <f>IF(F23="","",INT(IF(1+('DB-Rud'!I$19-F23)/(('DB-Rud'!I$19-'DB-Rud'!I$18)/19)&gt;20,"20",IF(1+('DB-Rud'!I$19-F23)/(('DB-Rud'!I$19-'DB-Rud'!I$18)/19)&lt;0,0,1+(('DB-Rud'!I$19-F23)/(('DB-Rud'!I$19-'DB-Rud'!I$18)/19))))))</f>
        <v/>
      </c>
      <c r="G24" s="122" t="str">
        <f>IF(G23="","",INT(IF(1+('DB-Rud'!J$19-G23)/(('DB-Rud'!J$19-'DB-Rud'!J$18)/19)&gt;20,"20",IF(1+('DB-Rud'!J$19-G23)/(('DB-Rud'!J$19-'DB-Rud'!J$18)/19)&lt;0,0,1+(('DB-Rud'!J$19-G23)/(('DB-Rud'!J$19-'DB-Rud'!J$18)/19))))))</f>
        <v/>
      </c>
      <c r="H24" s="122" t="str">
        <f>IF(H23="","",INT(IF(1+('DB-Rud'!K$19-H23)/(('DB-Rud'!K$19-'DB-Rud'!K$18)/19)&gt;20,"20",IF(1+('DB-Rud'!K$19-H23)/(('DB-Rud'!K$19-'DB-Rud'!K$18)/19)&lt;0,0,1+(('DB-Rud'!K$19-H23)/(('DB-Rud'!K$19-'DB-Rud'!K$18)/19))))))</f>
        <v/>
      </c>
      <c r="I24" s="122" t="str">
        <f>IF(I23="","",INT(IF(1+('DB-Rud'!L$19-I23)/(('DB-Rud'!L$19-'DB-Rud'!L$18)/19)&gt;20,"20",IF(1+('DB-Rud'!L$19-I23)/(('DB-Rud'!L$19-'DB-Rud'!L$18)/19)&lt;0,0,1+(('DB-Rud'!L$19-I23)/(('DB-Rud'!L$19-'DB-Rud'!L$18)/19))))))</f>
        <v/>
      </c>
      <c r="J24" s="122" t="str">
        <f>IF(J23="","",INT(IF(1+('DB-Rud'!M$19-J23)/(('DB-Rud'!M$19-'DB-Rud'!M$18)/19)&gt;20,"20",IF(1+('DB-Rud'!M$19-J23)/(('DB-Rud'!M$19-'DB-Rud'!M$18)/19)&lt;0,0,1+(('DB-Rud'!M$19-J23)/(('DB-Rud'!M$19-'DB-Rud'!M$18)/19))))))</f>
        <v/>
      </c>
      <c r="K24" s="122" t="str">
        <f>IF(K23="","",INT(IF(1+('DB-Rud'!N$19-K23)/(('DB-Rud'!N$19-'DB-Rud'!N$18)/19)&gt;20,"20",IF(1+('DB-Rud'!N$19-K23)/(('DB-Rud'!N$19-'DB-Rud'!N$18)/19)&lt;0,0,1+(('DB-Rud'!N$19-K23)/(('DB-Rud'!N$19-'DB-Rud'!N$18)/19))))))</f>
        <v/>
      </c>
      <c r="L24" s="122" t="str">
        <f>IF(L23="","",INT(IF(1+('DB-Rud'!O$19-L23)/(('DB-Rud'!O$19-'DB-Rud'!O$18)/19)&gt;20,"20",IF(1+('DB-Rud'!O$19-L23)/(('DB-Rud'!O$19-'DB-Rud'!O$18)/19)&lt;0,0,1+(('DB-Rud'!O$19-L23)/(('DB-Rud'!O$19-'DB-Rud'!O$18)/19))))))</f>
        <v/>
      </c>
      <c r="M24" s="122" t="str">
        <f>IF(M23="","",INT(IF(1+('DB-Rud'!P$19-M23)/(('DB-Rud'!P$19-'DB-Rud'!P$18)/19)&gt;20,"20",IF(1+('DB-Rud'!P$19-M23)/(('DB-Rud'!P$19-'DB-Rud'!P$18)/19)&lt;0,0,1+(('DB-Rud'!P$19-M23)/(('DB-Rud'!P$19-'DB-Rud'!P$18)/19))))))</f>
        <v/>
      </c>
      <c r="N24" s="122" t="str">
        <f>IF(N23="","",INT(IF(1+('DB-Rud'!Q$19-N23)/(('DB-Rud'!Q$19-'DB-Rud'!Q$18)/19)&gt;20,"20",IF(1+('DB-Rud'!Q$19-N23)/(('DB-Rud'!Q$19-'DB-Rud'!Q$18)/19)&lt;0,0,1+(('DB-Rud'!Q$19-N23)/(('DB-Rud'!Q$19-'DB-Rud'!Q$18)/19))))))</f>
        <v/>
      </c>
      <c r="O24" s="122" t="str">
        <f>IF(O23="","",INT(IF(1+('DB-Rud'!R$19-O23)/(('DB-Rud'!R$19-'DB-Rud'!R$18)/19)&gt;20,"20",IF(1+('DB-Rud'!R$19-O23)/(('DB-Rud'!R$19-'DB-Rud'!R$18)/19)&lt;0,0,1+(('DB-Rud'!R$19-O23)/(('DB-Rud'!R$19-'DB-Rud'!R$18)/19))))))</f>
        <v/>
      </c>
      <c r="P24" s="122" t="str">
        <f>IF(P23="","",INT(IF(1+('DB-Rud'!S$19-P23)/(('DB-Rud'!S$19-'DB-Rud'!S$18)/19)&gt;20,"20",IF(1+('DB-Rud'!S$19-P23)/(('DB-Rud'!S$19-'DB-Rud'!S$18)/19)&lt;0,0,1+(('DB-Rud'!S$19-P23)/(('DB-Rud'!S$19-'DB-Rud'!S$18)/19))))))</f>
        <v/>
      </c>
      <c r="Q24" s="122" t="str">
        <f>IF(Q23="","",INT(IF(1+('DB-Rud'!T$19-Q23)/(('DB-Rud'!T$19-'DB-Rud'!T$18)/19)&gt;20,"20",IF(1+('DB-Rud'!T$19-Q23)/(('DB-Rud'!T$19-'DB-Rud'!T$18)/19)&lt;0,0,1+(('DB-Rud'!T$19-Q23)/(('DB-Rud'!T$19-'DB-Rud'!T$18)/19))))))</f>
        <v/>
      </c>
      <c r="R24" s="122" t="str">
        <f>IF(R23="","",INT(IF(1+('DB-Rud'!U$19-R23)/(('DB-Rud'!U$19-'DB-Rud'!U$18)/19)&gt;20,"20",IF(1+('DB-Rud'!U$19-R23)/(('DB-Rud'!U$19-'DB-Rud'!U$18)/19)&lt;0,0,1+(('DB-Rud'!U$19-R23)/(('DB-Rud'!U$19-'DB-Rud'!U$18)/19))))))</f>
        <v/>
      </c>
      <c r="S24" s="122" t="str">
        <f>IF(S23="","",INT(IF(1+('DB-Rud'!V$19-S23)/(('DB-Rud'!V$19-'DB-Rud'!V$18)/19)&gt;20,"20",IF(1+('DB-Rud'!V$19-S23)/(('DB-Rud'!V$19-'DB-Rud'!V$18)/19)&lt;0,0,1+(('DB-Rud'!V$19-S23)/(('DB-Rud'!V$19-'DB-Rud'!V$18)/19))))))</f>
        <v/>
      </c>
      <c r="U24" s="244"/>
      <c r="W24" s="105" t="str">
        <f t="shared" ref="W24" si="24">IFERROR(LARGE(C24:S24,1),"--")</f>
        <v>--</v>
      </c>
      <c r="X24" s="105" t="str">
        <f t="shared" ref="X24" si="25">IFERROR(LARGE(C24:S24,2),"--")</f>
        <v>--</v>
      </c>
      <c r="Y24" s="105" t="str">
        <f t="shared" ref="Y24" si="26">IFERROR(X24+W24,"--")</f>
        <v>--</v>
      </c>
      <c r="Z24" s="2"/>
      <c r="AA24" s="242"/>
      <c r="AC24" s="145"/>
      <c r="AD24" s="146"/>
      <c r="AE24" s="145"/>
    </row>
    <row r="26" spans="1:31" s="1" customFormat="1" ht="15.45">
      <c r="A26" s="126" t="s">
        <v>855</v>
      </c>
      <c r="B26" s="142" t="s">
        <v>847</v>
      </c>
      <c r="C26" s="143"/>
      <c r="D26" s="143"/>
      <c r="E26" s="143"/>
      <c r="F26" s="143"/>
      <c r="G26" s="144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U26" s="111" t="str">
        <f t="shared" si="1"/>
        <v/>
      </c>
      <c r="V26" s="6"/>
      <c r="W26" s="237" t="str">
        <f t="shared" ref="W26" si="27">IFERROR(IF(Y28="--","",IF(Y28&gt;=18,"ok","")),"")</f>
        <v/>
      </c>
      <c r="X26" s="238"/>
      <c r="Y26" s="239"/>
      <c r="AA26" s="240" t="str">
        <f t="shared" ref="AA26" si="28">IF(AND(U26="ok",W26="ok")=TRUE,"LK-Kriterien vollständig erfüllt","")</f>
        <v/>
      </c>
      <c r="AC26" s="145"/>
      <c r="AD26" s="146"/>
      <c r="AE26" s="145"/>
    </row>
    <row r="27" spans="1:31" ht="13" customHeight="1">
      <c r="A27" s="107">
        <v>2015</v>
      </c>
      <c r="B27" s="108" t="s">
        <v>853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U27" s="243"/>
      <c r="W27" s="104" t="s">
        <v>920</v>
      </c>
      <c r="X27" s="104" t="s">
        <v>921</v>
      </c>
      <c r="Y27" s="106" t="s">
        <v>860</v>
      </c>
      <c r="AA27" s="241"/>
      <c r="AC27" s="145"/>
      <c r="AD27" s="146"/>
      <c r="AE27" s="145"/>
    </row>
    <row r="28" spans="1:31" ht="13" customHeight="1">
      <c r="A28" s="127" t="s">
        <v>856</v>
      </c>
      <c r="B28" s="109" t="s">
        <v>851</v>
      </c>
      <c r="C28" s="122" t="str">
        <f>IF(C27="","",INT(IF(1+('DB-Rud'!F$19-C27)/(('DB-Rud'!F$19-'DB-Rud'!F$18)/19)&gt;20,"20",IF(1+('DB-Rud'!F$19-C27)/(('DB-Rud'!F$19-'DB-Rud'!F$18)/19)&lt;0,0,1+(('DB-Rud'!F$19-C27)/(('DB-Rud'!F$19-'DB-Rud'!F$18)/19))))))</f>
        <v/>
      </c>
      <c r="D28" s="122" t="str">
        <f>IF(D27="","",INT(IF(1+('DB-Rud'!G$19-D27)/(('DB-Rud'!G$19-'DB-Rud'!G$18)/19)&gt;20,"20",IF(1+('DB-Rud'!G$19-D27)/(('DB-Rud'!G$19-'DB-Rud'!G$18)/19)&lt;0,0,1+(('DB-Rud'!G$19-D27)/(('DB-Rud'!G$19-'DB-Rud'!G$18)/19))))))</f>
        <v/>
      </c>
      <c r="E28" s="122" t="str">
        <f>IF(E27="","",INT(IF(1+('DB-Rud'!H$19-E27)/(('DB-Rud'!H$19-'DB-Rud'!H$18)/19)&gt;20,"20",IF(1+('DB-Rud'!H$19-E27)/(('DB-Rud'!H$19-'DB-Rud'!H$18)/19)&lt;0,0,1+(('DB-Rud'!H$19-E27)/(('DB-Rud'!H$19-'DB-Rud'!H$18)/19))))))</f>
        <v/>
      </c>
      <c r="F28" s="122" t="str">
        <f>IF(F27="","",INT(IF(1+('DB-Rud'!I$19-F27)/(('DB-Rud'!I$19-'DB-Rud'!I$18)/19)&gt;20,"20",IF(1+('DB-Rud'!I$19-F27)/(('DB-Rud'!I$19-'DB-Rud'!I$18)/19)&lt;0,0,1+(('DB-Rud'!I$19-F27)/(('DB-Rud'!I$19-'DB-Rud'!I$18)/19))))))</f>
        <v/>
      </c>
      <c r="G28" s="122" t="str">
        <f>IF(G27="","",INT(IF(1+('DB-Rud'!J$19-G27)/(('DB-Rud'!J$19-'DB-Rud'!J$18)/19)&gt;20,"20",IF(1+('DB-Rud'!J$19-G27)/(('DB-Rud'!J$19-'DB-Rud'!J$18)/19)&lt;0,0,1+(('DB-Rud'!J$19-G27)/(('DB-Rud'!J$19-'DB-Rud'!J$18)/19))))))</f>
        <v/>
      </c>
      <c r="H28" s="122" t="str">
        <f>IF(H27="","",INT(IF(1+('DB-Rud'!K$19-H27)/(('DB-Rud'!K$19-'DB-Rud'!K$18)/19)&gt;20,"20",IF(1+('DB-Rud'!K$19-H27)/(('DB-Rud'!K$19-'DB-Rud'!K$18)/19)&lt;0,0,1+(('DB-Rud'!K$19-H27)/(('DB-Rud'!K$19-'DB-Rud'!K$18)/19))))))</f>
        <v/>
      </c>
      <c r="I28" s="122" t="str">
        <f>IF(I27="","",INT(IF(1+('DB-Rud'!L$19-I27)/(('DB-Rud'!L$19-'DB-Rud'!L$18)/19)&gt;20,"20",IF(1+('DB-Rud'!L$19-I27)/(('DB-Rud'!L$19-'DB-Rud'!L$18)/19)&lt;0,0,1+(('DB-Rud'!L$19-I27)/(('DB-Rud'!L$19-'DB-Rud'!L$18)/19))))))</f>
        <v/>
      </c>
      <c r="J28" s="122" t="str">
        <f>IF(J27="","",INT(IF(1+('DB-Rud'!M$19-J27)/(('DB-Rud'!M$19-'DB-Rud'!M$18)/19)&gt;20,"20",IF(1+('DB-Rud'!M$19-J27)/(('DB-Rud'!M$19-'DB-Rud'!M$18)/19)&lt;0,0,1+(('DB-Rud'!M$19-J27)/(('DB-Rud'!M$19-'DB-Rud'!M$18)/19))))))</f>
        <v/>
      </c>
      <c r="K28" s="122" t="str">
        <f>IF(K27="","",INT(IF(1+('DB-Rud'!N$19-K27)/(('DB-Rud'!N$19-'DB-Rud'!N$18)/19)&gt;20,"20",IF(1+('DB-Rud'!N$19-K27)/(('DB-Rud'!N$19-'DB-Rud'!N$18)/19)&lt;0,0,1+(('DB-Rud'!N$19-K27)/(('DB-Rud'!N$19-'DB-Rud'!N$18)/19))))))</f>
        <v/>
      </c>
      <c r="L28" s="122" t="str">
        <f>IF(L27="","",INT(IF(1+('DB-Rud'!O$19-L27)/(('DB-Rud'!O$19-'DB-Rud'!O$18)/19)&gt;20,"20",IF(1+('DB-Rud'!O$19-L27)/(('DB-Rud'!O$19-'DB-Rud'!O$18)/19)&lt;0,0,1+(('DB-Rud'!O$19-L27)/(('DB-Rud'!O$19-'DB-Rud'!O$18)/19))))))</f>
        <v/>
      </c>
      <c r="M28" s="122" t="str">
        <f>IF(M27="","",INT(IF(1+('DB-Rud'!P$19-M27)/(('DB-Rud'!P$19-'DB-Rud'!P$18)/19)&gt;20,"20",IF(1+('DB-Rud'!P$19-M27)/(('DB-Rud'!P$19-'DB-Rud'!P$18)/19)&lt;0,0,1+(('DB-Rud'!P$19-M27)/(('DB-Rud'!P$19-'DB-Rud'!P$18)/19))))))</f>
        <v/>
      </c>
      <c r="N28" s="122" t="str">
        <f>IF(N27="","",INT(IF(1+('DB-Rud'!Q$19-N27)/(('DB-Rud'!Q$19-'DB-Rud'!Q$18)/19)&gt;20,"20",IF(1+('DB-Rud'!Q$19-N27)/(('DB-Rud'!Q$19-'DB-Rud'!Q$18)/19)&lt;0,0,1+(('DB-Rud'!Q$19-N27)/(('DB-Rud'!Q$19-'DB-Rud'!Q$18)/19))))))</f>
        <v/>
      </c>
      <c r="O28" s="122" t="str">
        <f>IF(O27="","",INT(IF(1+('DB-Rud'!R$19-O27)/(('DB-Rud'!R$19-'DB-Rud'!R$18)/19)&gt;20,"20",IF(1+('DB-Rud'!R$19-O27)/(('DB-Rud'!R$19-'DB-Rud'!R$18)/19)&lt;0,0,1+(('DB-Rud'!R$19-O27)/(('DB-Rud'!R$19-'DB-Rud'!R$18)/19))))))</f>
        <v/>
      </c>
      <c r="P28" s="122" t="str">
        <f>IF(P27="","",INT(IF(1+('DB-Rud'!S$19-P27)/(('DB-Rud'!S$19-'DB-Rud'!S$18)/19)&gt;20,"20",IF(1+('DB-Rud'!S$19-P27)/(('DB-Rud'!S$19-'DB-Rud'!S$18)/19)&lt;0,0,1+(('DB-Rud'!S$19-P27)/(('DB-Rud'!S$19-'DB-Rud'!S$18)/19))))))</f>
        <v/>
      </c>
      <c r="Q28" s="122" t="str">
        <f>IF(Q27="","",INT(IF(1+('DB-Rud'!T$19-Q27)/(('DB-Rud'!T$19-'DB-Rud'!T$18)/19)&gt;20,"20",IF(1+('DB-Rud'!T$19-Q27)/(('DB-Rud'!T$19-'DB-Rud'!T$18)/19)&lt;0,0,1+(('DB-Rud'!T$19-Q27)/(('DB-Rud'!T$19-'DB-Rud'!T$18)/19))))))</f>
        <v/>
      </c>
      <c r="R28" s="122" t="str">
        <f>IF(R27="","",INT(IF(1+('DB-Rud'!U$19-R27)/(('DB-Rud'!U$19-'DB-Rud'!U$18)/19)&gt;20,"20",IF(1+('DB-Rud'!U$19-R27)/(('DB-Rud'!U$19-'DB-Rud'!U$18)/19)&lt;0,0,1+(('DB-Rud'!U$19-R27)/(('DB-Rud'!U$19-'DB-Rud'!U$18)/19))))))</f>
        <v/>
      </c>
      <c r="S28" s="122" t="str">
        <f>IF(S27="","",INT(IF(1+('DB-Rud'!V$19-S27)/(('DB-Rud'!V$19-'DB-Rud'!V$18)/19)&gt;20,"20",IF(1+('DB-Rud'!V$19-S27)/(('DB-Rud'!V$19-'DB-Rud'!V$18)/19)&lt;0,0,1+(('DB-Rud'!V$19-S27)/(('DB-Rud'!V$19-'DB-Rud'!V$18)/19))))))</f>
        <v/>
      </c>
      <c r="U28" s="244"/>
      <c r="W28" s="105" t="str">
        <f t="shared" ref="W28" si="29">IFERROR(LARGE(C28:S28,1),"--")</f>
        <v>--</v>
      </c>
      <c r="X28" s="105" t="str">
        <f t="shared" ref="X28" si="30">IFERROR(LARGE(C28:S28,2),"--")</f>
        <v>--</v>
      </c>
      <c r="Y28" s="105" t="str">
        <f t="shared" ref="Y28" si="31">IFERROR(X28+W28,"--")</f>
        <v>--</v>
      </c>
      <c r="Z28" s="2"/>
      <c r="AA28" s="242"/>
      <c r="AC28" s="145"/>
      <c r="AD28" s="146"/>
      <c r="AE28" s="145"/>
    </row>
    <row r="30" spans="1:31" s="1" customFormat="1" ht="15.45">
      <c r="A30" s="126" t="s">
        <v>855</v>
      </c>
      <c r="B30" s="142" t="s">
        <v>847</v>
      </c>
      <c r="C30" s="143"/>
      <c r="D30" s="143"/>
      <c r="E30" s="143"/>
      <c r="F30" s="143"/>
      <c r="G30" s="144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U30" s="111" t="str">
        <f t="shared" si="1"/>
        <v/>
      </c>
      <c r="V30" s="6"/>
      <c r="W30" s="237" t="str">
        <f t="shared" ref="W30" si="32">IFERROR(IF(Y32="--","",IF(Y32&gt;=18,"ok","")),"")</f>
        <v/>
      </c>
      <c r="X30" s="238"/>
      <c r="Y30" s="239"/>
      <c r="AA30" s="240" t="str">
        <f t="shared" ref="AA30" si="33">IF(AND(U30="ok",W30="ok")=TRUE,"LK-Kriterien vollständig erfüllt","")</f>
        <v/>
      </c>
      <c r="AC30" s="145"/>
      <c r="AD30" s="146"/>
      <c r="AE30" s="145"/>
    </row>
    <row r="31" spans="1:31" ht="13" customHeight="1">
      <c r="A31" s="107">
        <v>2015</v>
      </c>
      <c r="B31" s="108" t="s">
        <v>853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U31" s="243"/>
      <c r="W31" s="104" t="s">
        <v>920</v>
      </c>
      <c r="X31" s="104" t="s">
        <v>921</v>
      </c>
      <c r="Y31" s="106" t="s">
        <v>860</v>
      </c>
      <c r="AA31" s="241"/>
      <c r="AC31" s="145"/>
      <c r="AD31" s="146"/>
      <c r="AE31" s="145"/>
    </row>
    <row r="32" spans="1:31" ht="13" customHeight="1">
      <c r="A32" s="127" t="s">
        <v>856</v>
      </c>
      <c r="B32" s="109" t="s">
        <v>851</v>
      </c>
      <c r="C32" s="122" t="str">
        <f>IF(C31="","",INT(IF(1+('DB-Rud'!F$19-C31)/(('DB-Rud'!F$19-'DB-Rud'!F$18)/19)&gt;20,"20",IF(1+('DB-Rud'!F$19-C31)/(('DB-Rud'!F$19-'DB-Rud'!F$18)/19)&lt;0,0,1+(('DB-Rud'!F$19-C31)/(('DB-Rud'!F$19-'DB-Rud'!F$18)/19))))))</f>
        <v/>
      </c>
      <c r="D32" s="122" t="str">
        <f>IF(D31="","",INT(IF(1+('DB-Rud'!G$19-D31)/(('DB-Rud'!G$19-'DB-Rud'!G$18)/19)&gt;20,"20",IF(1+('DB-Rud'!G$19-D31)/(('DB-Rud'!G$19-'DB-Rud'!G$18)/19)&lt;0,0,1+(('DB-Rud'!G$19-D31)/(('DB-Rud'!G$19-'DB-Rud'!G$18)/19))))))</f>
        <v/>
      </c>
      <c r="E32" s="122" t="str">
        <f>IF(E31="","",INT(IF(1+('DB-Rud'!H$19-E31)/(('DB-Rud'!H$19-'DB-Rud'!H$18)/19)&gt;20,"20",IF(1+('DB-Rud'!H$19-E31)/(('DB-Rud'!H$19-'DB-Rud'!H$18)/19)&lt;0,0,1+(('DB-Rud'!H$19-E31)/(('DB-Rud'!H$19-'DB-Rud'!H$18)/19))))))</f>
        <v/>
      </c>
      <c r="F32" s="122" t="str">
        <f>IF(F31="","",INT(IF(1+('DB-Rud'!I$19-F31)/(('DB-Rud'!I$19-'DB-Rud'!I$18)/19)&gt;20,"20",IF(1+('DB-Rud'!I$19-F31)/(('DB-Rud'!I$19-'DB-Rud'!I$18)/19)&lt;0,0,1+(('DB-Rud'!I$19-F31)/(('DB-Rud'!I$19-'DB-Rud'!I$18)/19))))))</f>
        <v/>
      </c>
      <c r="G32" s="122" t="str">
        <f>IF(G31="","",INT(IF(1+('DB-Rud'!J$19-G31)/(('DB-Rud'!J$19-'DB-Rud'!J$18)/19)&gt;20,"20",IF(1+('DB-Rud'!J$19-G31)/(('DB-Rud'!J$19-'DB-Rud'!J$18)/19)&lt;0,0,1+(('DB-Rud'!J$19-G31)/(('DB-Rud'!J$19-'DB-Rud'!J$18)/19))))))</f>
        <v/>
      </c>
      <c r="H32" s="122" t="str">
        <f>IF(H31="","",INT(IF(1+('DB-Rud'!K$19-H31)/(('DB-Rud'!K$19-'DB-Rud'!K$18)/19)&gt;20,"20",IF(1+('DB-Rud'!K$19-H31)/(('DB-Rud'!K$19-'DB-Rud'!K$18)/19)&lt;0,0,1+(('DB-Rud'!K$19-H31)/(('DB-Rud'!K$19-'DB-Rud'!K$18)/19))))))</f>
        <v/>
      </c>
      <c r="I32" s="122" t="str">
        <f>IF(I31="","",INT(IF(1+('DB-Rud'!L$19-I31)/(('DB-Rud'!L$19-'DB-Rud'!L$18)/19)&gt;20,"20",IF(1+('DB-Rud'!L$19-I31)/(('DB-Rud'!L$19-'DB-Rud'!L$18)/19)&lt;0,0,1+(('DB-Rud'!L$19-I31)/(('DB-Rud'!L$19-'DB-Rud'!L$18)/19))))))</f>
        <v/>
      </c>
      <c r="J32" s="122" t="str">
        <f>IF(J31="","",INT(IF(1+('DB-Rud'!M$19-J31)/(('DB-Rud'!M$19-'DB-Rud'!M$18)/19)&gt;20,"20",IF(1+('DB-Rud'!M$19-J31)/(('DB-Rud'!M$19-'DB-Rud'!M$18)/19)&lt;0,0,1+(('DB-Rud'!M$19-J31)/(('DB-Rud'!M$19-'DB-Rud'!M$18)/19))))))</f>
        <v/>
      </c>
      <c r="K32" s="122" t="str">
        <f>IF(K31="","",INT(IF(1+('DB-Rud'!N$19-K31)/(('DB-Rud'!N$19-'DB-Rud'!N$18)/19)&gt;20,"20",IF(1+('DB-Rud'!N$19-K31)/(('DB-Rud'!N$19-'DB-Rud'!N$18)/19)&lt;0,0,1+(('DB-Rud'!N$19-K31)/(('DB-Rud'!N$19-'DB-Rud'!N$18)/19))))))</f>
        <v/>
      </c>
      <c r="L32" s="122" t="str">
        <f>IF(L31="","",INT(IF(1+('DB-Rud'!O$19-L31)/(('DB-Rud'!O$19-'DB-Rud'!O$18)/19)&gt;20,"20",IF(1+('DB-Rud'!O$19-L31)/(('DB-Rud'!O$19-'DB-Rud'!O$18)/19)&lt;0,0,1+(('DB-Rud'!O$19-L31)/(('DB-Rud'!O$19-'DB-Rud'!O$18)/19))))))</f>
        <v/>
      </c>
      <c r="M32" s="122" t="str">
        <f>IF(M31="","",INT(IF(1+('DB-Rud'!P$19-M31)/(('DB-Rud'!P$19-'DB-Rud'!P$18)/19)&gt;20,"20",IF(1+('DB-Rud'!P$19-M31)/(('DB-Rud'!P$19-'DB-Rud'!P$18)/19)&lt;0,0,1+(('DB-Rud'!P$19-M31)/(('DB-Rud'!P$19-'DB-Rud'!P$18)/19))))))</f>
        <v/>
      </c>
      <c r="N32" s="122" t="str">
        <f>IF(N31="","",INT(IF(1+('DB-Rud'!Q$19-N31)/(('DB-Rud'!Q$19-'DB-Rud'!Q$18)/19)&gt;20,"20",IF(1+('DB-Rud'!Q$19-N31)/(('DB-Rud'!Q$19-'DB-Rud'!Q$18)/19)&lt;0,0,1+(('DB-Rud'!Q$19-N31)/(('DB-Rud'!Q$19-'DB-Rud'!Q$18)/19))))))</f>
        <v/>
      </c>
      <c r="O32" s="122" t="str">
        <f>IF(O31="","",INT(IF(1+('DB-Rud'!R$19-O31)/(('DB-Rud'!R$19-'DB-Rud'!R$18)/19)&gt;20,"20",IF(1+('DB-Rud'!R$19-O31)/(('DB-Rud'!R$19-'DB-Rud'!R$18)/19)&lt;0,0,1+(('DB-Rud'!R$19-O31)/(('DB-Rud'!R$19-'DB-Rud'!R$18)/19))))))</f>
        <v/>
      </c>
      <c r="P32" s="122" t="str">
        <f>IF(P31="","",INT(IF(1+('DB-Rud'!S$19-P31)/(('DB-Rud'!S$19-'DB-Rud'!S$18)/19)&gt;20,"20",IF(1+('DB-Rud'!S$19-P31)/(('DB-Rud'!S$19-'DB-Rud'!S$18)/19)&lt;0,0,1+(('DB-Rud'!S$19-P31)/(('DB-Rud'!S$19-'DB-Rud'!S$18)/19))))))</f>
        <v/>
      </c>
      <c r="Q32" s="122" t="str">
        <f>IF(Q31="","",INT(IF(1+('DB-Rud'!T$19-Q31)/(('DB-Rud'!T$19-'DB-Rud'!T$18)/19)&gt;20,"20",IF(1+('DB-Rud'!T$19-Q31)/(('DB-Rud'!T$19-'DB-Rud'!T$18)/19)&lt;0,0,1+(('DB-Rud'!T$19-Q31)/(('DB-Rud'!T$19-'DB-Rud'!T$18)/19))))))</f>
        <v/>
      </c>
      <c r="R32" s="122" t="str">
        <f>IF(R31="","",INT(IF(1+('DB-Rud'!U$19-R31)/(('DB-Rud'!U$19-'DB-Rud'!U$18)/19)&gt;20,"20",IF(1+('DB-Rud'!U$19-R31)/(('DB-Rud'!U$19-'DB-Rud'!U$18)/19)&lt;0,0,1+(('DB-Rud'!U$19-R31)/(('DB-Rud'!U$19-'DB-Rud'!U$18)/19))))))</f>
        <v/>
      </c>
      <c r="S32" s="122" t="str">
        <f>IF(S31="","",INT(IF(1+('DB-Rud'!V$19-S31)/(('DB-Rud'!V$19-'DB-Rud'!V$18)/19)&gt;20,"20",IF(1+('DB-Rud'!V$19-S31)/(('DB-Rud'!V$19-'DB-Rud'!V$18)/19)&lt;0,0,1+(('DB-Rud'!V$19-S31)/(('DB-Rud'!V$19-'DB-Rud'!V$18)/19))))))</f>
        <v/>
      </c>
      <c r="U32" s="244"/>
      <c r="W32" s="105" t="str">
        <f t="shared" ref="W32" si="34">IFERROR(LARGE(C32:S32,1),"--")</f>
        <v>--</v>
      </c>
      <c r="X32" s="105" t="str">
        <f t="shared" ref="X32" si="35">IFERROR(LARGE(C32:S32,2),"--")</f>
        <v>--</v>
      </c>
      <c r="Y32" s="105" t="str">
        <f t="shared" ref="Y32" si="36">IFERROR(X32+W32,"--")</f>
        <v>--</v>
      </c>
      <c r="Z32" s="2"/>
      <c r="AA32" s="242"/>
      <c r="AC32" s="145"/>
      <c r="AD32" s="146"/>
      <c r="AE32" s="145"/>
    </row>
    <row r="34" spans="1:31" s="1" customFormat="1" ht="15.45">
      <c r="A34" s="126" t="s">
        <v>855</v>
      </c>
      <c r="B34" s="142" t="s">
        <v>847</v>
      </c>
      <c r="C34" s="143"/>
      <c r="D34" s="143"/>
      <c r="E34" s="143"/>
      <c r="F34" s="143"/>
      <c r="G34" s="144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U34" s="111" t="str">
        <f t="shared" si="1"/>
        <v/>
      </c>
      <c r="V34" s="6"/>
      <c r="W34" s="237" t="str">
        <f t="shared" ref="W34" si="37">IFERROR(IF(Y36="--","",IF(Y36&gt;=18,"ok","")),"")</f>
        <v/>
      </c>
      <c r="X34" s="238"/>
      <c r="Y34" s="239"/>
      <c r="AA34" s="240" t="str">
        <f t="shared" ref="AA34" si="38">IF(AND(U34="ok",W34="ok")=TRUE,"LK-Kriterien vollständig erfüllt","")</f>
        <v/>
      </c>
      <c r="AC34" s="145"/>
      <c r="AD34" s="146"/>
      <c r="AE34" s="145"/>
    </row>
    <row r="35" spans="1:31" ht="13" customHeight="1">
      <c r="A35" s="107">
        <v>2015</v>
      </c>
      <c r="B35" s="108" t="s">
        <v>853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U35" s="243"/>
      <c r="W35" s="104" t="s">
        <v>920</v>
      </c>
      <c r="X35" s="104" t="s">
        <v>921</v>
      </c>
      <c r="Y35" s="106" t="s">
        <v>860</v>
      </c>
      <c r="AA35" s="241"/>
      <c r="AC35" s="145"/>
      <c r="AD35" s="146"/>
      <c r="AE35" s="145"/>
    </row>
    <row r="36" spans="1:31" ht="13" customHeight="1">
      <c r="A36" s="127" t="s">
        <v>856</v>
      </c>
      <c r="B36" s="109" t="s">
        <v>851</v>
      </c>
      <c r="C36" s="122" t="str">
        <f>IF(C35="","",INT(IF(1+('DB-Rud'!F$19-C35)/(('DB-Rud'!F$19-'DB-Rud'!F$18)/19)&gt;20,"20",IF(1+('DB-Rud'!F$19-C35)/(('DB-Rud'!F$19-'DB-Rud'!F$18)/19)&lt;0,0,1+(('DB-Rud'!F$19-C35)/(('DB-Rud'!F$19-'DB-Rud'!F$18)/19))))))</f>
        <v/>
      </c>
      <c r="D36" s="122" t="str">
        <f>IF(D35="","",INT(IF(1+('DB-Rud'!G$19-D35)/(('DB-Rud'!G$19-'DB-Rud'!G$18)/19)&gt;20,"20",IF(1+('DB-Rud'!G$19-D35)/(('DB-Rud'!G$19-'DB-Rud'!G$18)/19)&lt;0,0,1+(('DB-Rud'!G$19-D35)/(('DB-Rud'!G$19-'DB-Rud'!G$18)/19))))))</f>
        <v/>
      </c>
      <c r="E36" s="122" t="str">
        <f>IF(E35="","",INT(IF(1+('DB-Rud'!H$19-E35)/(('DB-Rud'!H$19-'DB-Rud'!H$18)/19)&gt;20,"20",IF(1+('DB-Rud'!H$19-E35)/(('DB-Rud'!H$19-'DB-Rud'!H$18)/19)&lt;0,0,1+(('DB-Rud'!H$19-E35)/(('DB-Rud'!H$19-'DB-Rud'!H$18)/19))))))</f>
        <v/>
      </c>
      <c r="F36" s="122" t="str">
        <f>IF(F35="","",INT(IF(1+('DB-Rud'!I$19-F35)/(('DB-Rud'!I$19-'DB-Rud'!I$18)/19)&gt;20,"20",IF(1+('DB-Rud'!I$19-F35)/(('DB-Rud'!I$19-'DB-Rud'!I$18)/19)&lt;0,0,1+(('DB-Rud'!I$19-F35)/(('DB-Rud'!I$19-'DB-Rud'!I$18)/19))))))</f>
        <v/>
      </c>
      <c r="G36" s="122" t="str">
        <f>IF(G35="","",INT(IF(1+('DB-Rud'!J$19-G35)/(('DB-Rud'!J$19-'DB-Rud'!J$18)/19)&gt;20,"20",IF(1+('DB-Rud'!J$19-G35)/(('DB-Rud'!J$19-'DB-Rud'!J$18)/19)&lt;0,0,1+(('DB-Rud'!J$19-G35)/(('DB-Rud'!J$19-'DB-Rud'!J$18)/19))))))</f>
        <v/>
      </c>
      <c r="H36" s="122" t="str">
        <f>IF(H35="","",INT(IF(1+('DB-Rud'!K$19-H35)/(('DB-Rud'!K$19-'DB-Rud'!K$18)/19)&gt;20,"20",IF(1+('DB-Rud'!K$19-H35)/(('DB-Rud'!K$19-'DB-Rud'!K$18)/19)&lt;0,0,1+(('DB-Rud'!K$19-H35)/(('DB-Rud'!K$19-'DB-Rud'!K$18)/19))))))</f>
        <v/>
      </c>
      <c r="I36" s="122" t="str">
        <f>IF(I35="","",INT(IF(1+('DB-Rud'!L$19-I35)/(('DB-Rud'!L$19-'DB-Rud'!L$18)/19)&gt;20,"20",IF(1+('DB-Rud'!L$19-I35)/(('DB-Rud'!L$19-'DB-Rud'!L$18)/19)&lt;0,0,1+(('DB-Rud'!L$19-I35)/(('DB-Rud'!L$19-'DB-Rud'!L$18)/19))))))</f>
        <v/>
      </c>
      <c r="J36" s="122" t="str">
        <f>IF(J35="","",INT(IF(1+('DB-Rud'!M$19-J35)/(('DB-Rud'!M$19-'DB-Rud'!M$18)/19)&gt;20,"20",IF(1+('DB-Rud'!M$19-J35)/(('DB-Rud'!M$19-'DB-Rud'!M$18)/19)&lt;0,0,1+(('DB-Rud'!M$19-J35)/(('DB-Rud'!M$19-'DB-Rud'!M$18)/19))))))</f>
        <v/>
      </c>
      <c r="K36" s="122" t="str">
        <f>IF(K35="","",INT(IF(1+('DB-Rud'!N$19-K35)/(('DB-Rud'!N$19-'DB-Rud'!N$18)/19)&gt;20,"20",IF(1+('DB-Rud'!N$19-K35)/(('DB-Rud'!N$19-'DB-Rud'!N$18)/19)&lt;0,0,1+(('DB-Rud'!N$19-K35)/(('DB-Rud'!N$19-'DB-Rud'!N$18)/19))))))</f>
        <v/>
      </c>
      <c r="L36" s="122" t="str">
        <f>IF(L35="","",INT(IF(1+('DB-Rud'!O$19-L35)/(('DB-Rud'!O$19-'DB-Rud'!O$18)/19)&gt;20,"20",IF(1+('DB-Rud'!O$19-L35)/(('DB-Rud'!O$19-'DB-Rud'!O$18)/19)&lt;0,0,1+(('DB-Rud'!O$19-L35)/(('DB-Rud'!O$19-'DB-Rud'!O$18)/19))))))</f>
        <v/>
      </c>
      <c r="M36" s="122" t="str">
        <f>IF(M35="","",INT(IF(1+('DB-Rud'!P$19-M35)/(('DB-Rud'!P$19-'DB-Rud'!P$18)/19)&gt;20,"20",IF(1+('DB-Rud'!P$19-M35)/(('DB-Rud'!P$19-'DB-Rud'!P$18)/19)&lt;0,0,1+(('DB-Rud'!P$19-M35)/(('DB-Rud'!P$19-'DB-Rud'!P$18)/19))))))</f>
        <v/>
      </c>
      <c r="N36" s="122" t="str">
        <f>IF(N35="","",INT(IF(1+('DB-Rud'!Q$19-N35)/(('DB-Rud'!Q$19-'DB-Rud'!Q$18)/19)&gt;20,"20",IF(1+('DB-Rud'!Q$19-N35)/(('DB-Rud'!Q$19-'DB-Rud'!Q$18)/19)&lt;0,0,1+(('DB-Rud'!Q$19-N35)/(('DB-Rud'!Q$19-'DB-Rud'!Q$18)/19))))))</f>
        <v/>
      </c>
      <c r="O36" s="122" t="str">
        <f>IF(O35="","",INT(IF(1+('DB-Rud'!R$19-O35)/(('DB-Rud'!R$19-'DB-Rud'!R$18)/19)&gt;20,"20",IF(1+('DB-Rud'!R$19-O35)/(('DB-Rud'!R$19-'DB-Rud'!R$18)/19)&lt;0,0,1+(('DB-Rud'!R$19-O35)/(('DB-Rud'!R$19-'DB-Rud'!R$18)/19))))))</f>
        <v/>
      </c>
      <c r="P36" s="122" t="str">
        <f>IF(P35="","",INT(IF(1+('DB-Rud'!S$19-P35)/(('DB-Rud'!S$19-'DB-Rud'!S$18)/19)&gt;20,"20",IF(1+('DB-Rud'!S$19-P35)/(('DB-Rud'!S$19-'DB-Rud'!S$18)/19)&lt;0,0,1+(('DB-Rud'!S$19-P35)/(('DB-Rud'!S$19-'DB-Rud'!S$18)/19))))))</f>
        <v/>
      </c>
      <c r="Q36" s="122" t="str">
        <f>IF(Q35="","",INT(IF(1+('DB-Rud'!T$19-Q35)/(('DB-Rud'!T$19-'DB-Rud'!T$18)/19)&gt;20,"20",IF(1+('DB-Rud'!T$19-Q35)/(('DB-Rud'!T$19-'DB-Rud'!T$18)/19)&lt;0,0,1+(('DB-Rud'!T$19-Q35)/(('DB-Rud'!T$19-'DB-Rud'!T$18)/19))))))</f>
        <v/>
      </c>
      <c r="R36" s="122" t="str">
        <f>IF(R35="","",INT(IF(1+('DB-Rud'!U$19-R35)/(('DB-Rud'!U$19-'DB-Rud'!U$18)/19)&gt;20,"20",IF(1+('DB-Rud'!U$19-R35)/(('DB-Rud'!U$19-'DB-Rud'!U$18)/19)&lt;0,0,1+(('DB-Rud'!U$19-R35)/(('DB-Rud'!U$19-'DB-Rud'!U$18)/19))))))</f>
        <v/>
      </c>
      <c r="S36" s="122" t="str">
        <f>IF(S35="","",INT(IF(1+('DB-Rud'!V$19-S35)/(('DB-Rud'!V$19-'DB-Rud'!V$18)/19)&gt;20,"20",IF(1+('DB-Rud'!V$19-S35)/(('DB-Rud'!V$19-'DB-Rud'!V$18)/19)&lt;0,0,1+(('DB-Rud'!V$19-S35)/(('DB-Rud'!V$19-'DB-Rud'!V$18)/19))))))</f>
        <v/>
      </c>
      <c r="U36" s="244"/>
      <c r="W36" s="105" t="str">
        <f t="shared" ref="W36" si="39">IFERROR(LARGE(C36:S36,1),"--")</f>
        <v>--</v>
      </c>
      <c r="X36" s="105" t="str">
        <f t="shared" ref="X36" si="40">IFERROR(LARGE(C36:S36,2),"--")</f>
        <v>--</v>
      </c>
      <c r="Y36" s="105" t="str">
        <f t="shared" ref="Y36" si="41">IFERROR(X36+W36,"--")</f>
        <v>--</v>
      </c>
      <c r="Z36" s="2"/>
      <c r="AA36" s="242"/>
      <c r="AC36" s="145"/>
      <c r="AD36" s="146"/>
      <c r="AE36" s="145"/>
    </row>
    <row r="38" spans="1:31" s="1" customFormat="1" ht="15.45">
      <c r="A38" s="126" t="s">
        <v>855</v>
      </c>
      <c r="B38" s="142" t="s">
        <v>847</v>
      </c>
      <c r="C38" s="143"/>
      <c r="D38" s="143"/>
      <c r="E38" s="143"/>
      <c r="F38" s="143"/>
      <c r="G38" s="144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U38" s="111" t="str">
        <f t="shared" si="1"/>
        <v/>
      </c>
      <c r="V38" s="6"/>
      <c r="W38" s="237" t="str">
        <f t="shared" ref="W38" si="42">IFERROR(IF(Y40="--","",IF(Y40&gt;=18,"ok","")),"")</f>
        <v/>
      </c>
      <c r="X38" s="238"/>
      <c r="Y38" s="239"/>
      <c r="AA38" s="240" t="str">
        <f t="shared" ref="AA38" si="43">IF(AND(U38="ok",W38="ok")=TRUE,"LK-Kriterien vollständig erfüllt","")</f>
        <v/>
      </c>
      <c r="AC38" s="145"/>
      <c r="AD38" s="146"/>
      <c r="AE38" s="145"/>
    </row>
    <row r="39" spans="1:31" ht="13" customHeight="1">
      <c r="A39" s="107">
        <v>2015</v>
      </c>
      <c r="B39" s="108" t="s">
        <v>853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U39" s="243"/>
      <c r="W39" s="104" t="s">
        <v>920</v>
      </c>
      <c r="X39" s="104" t="s">
        <v>921</v>
      </c>
      <c r="Y39" s="106" t="s">
        <v>860</v>
      </c>
      <c r="AA39" s="241"/>
      <c r="AC39" s="145"/>
      <c r="AD39" s="146"/>
      <c r="AE39" s="145"/>
    </row>
    <row r="40" spans="1:31" ht="13" customHeight="1">
      <c r="A40" s="127" t="s">
        <v>856</v>
      </c>
      <c r="B40" s="109" t="s">
        <v>851</v>
      </c>
      <c r="C40" s="122" t="str">
        <f>IF(C39="","",INT(IF(1+('DB-Rud'!F$19-C39)/(('DB-Rud'!F$19-'DB-Rud'!F$18)/19)&gt;20,"20",IF(1+('DB-Rud'!F$19-C39)/(('DB-Rud'!F$19-'DB-Rud'!F$18)/19)&lt;0,0,1+(('DB-Rud'!F$19-C39)/(('DB-Rud'!F$19-'DB-Rud'!F$18)/19))))))</f>
        <v/>
      </c>
      <c r="D40" s="122" t="str">
        <f>IF(D39="","",INT(IF(1+('DB-Rud'!G$19-D39)/(('DB-Rud'!G$19-'DB-Rud'!G$18)/19)&gt;20,"20",IF(1+('DB-Rud'!G$19-D39)/(('DB-Rud'!G$19-'DB-Rud'!G$18)/19)&lt;0,0,1+(('DB-Rud'!G$19-D39)/(('DB-Rud'!G$19-'DB-Rud'!G$18)/19))))))</f>
        <v/>
      </c>
      <c r="E40" s="122" t="str">
        <f>IF(E39="","",INT(IF(1+('DB-Rud'!H$19-E39)/(('DB-Rud'!H$19-'DB-Rud'!H$18)/19)&gt;20,"20",IF(1+('DB-Rud'!H$19-E39)/(('DB-Rud'!H$19-'DB-Rud'!H$18)/19)&lt;0,0,1+(('DB-Rud'!H$19-E39)/(('DB-Rud'!H$19-'DB-Rud'!H$18)/19))))))</f>
        <v/>
      </c>
      <c r="F40" s="122" t="str">
        <f>IF(F39="","",INT(IF(1+('DB-Rud'!I$19-F39)/(('DB-Rud'!I$19-'DB-Rud'!I$18)/19)&gt;20,"20",IF(1+('DB-Rud'!I$19-F39)/(('DB-Rud'!I$19-'DB-Rud'!I$18)/19)&lt;0,0,1+(('DB-Rud'!I$19-F39)/(('DB-Rud'!I$19-'DB-Rud'!I$18)/19))))))</f>
        <v/>
      </c>
      <c r="G40" s="122" t="str">
        <f>IF(G39="","",INT(IF(1+('DB-Rud'!J$19-G39)/(('DB-Rud'!J$19-'DB-Rud'!J$18)/19)&gt;20,"20",IF(1+('DB-Rud'!J$19-G39)/(('DB-Rud'!J$19-'DB-Rud'!J$18)/19)&lt;0,0,1+(('DB-Rud'!J$19-G39)/(('DB-Rud'!J$19-'DB-Rud'!J$18)/19))))))</f>
        <v/>
      </c>
      <c r="H40" s="122" t="str">
        <f>IF(H39="","",INT(IF(1+('DB-Rud'!K$19-H39)/(('DB-Rud'!K$19-'DB-Rud'!K$18)/19)&gt;20,"20",IF(1+('DB-Rud'!K$19-H39)/(('DB-Rud'!K$19-'DB-Rud'!K$18)/19)&lt;0,0,1+(('DB-Rud'!K$19-H39)/(('DB-Rud'!K$19-'DB-Rud'!K$18)/19))))))</f>
        <v/>
      </c>
      <c r="I40" s="122" t="str">
        <f>IF(I39="","",INT(IF(1+('DB-Rud'!L$19-I39)/(('DB-Rud'!L$19-'DB-Rud'!L$18)/19)&gt;20,"20",IF(1+('DB-Rud'!L$19-I39)/(('DB-Rud'!L$19-'DB-Rud'!L$18)/19)&lt;0,0,1+(('DB-Rud'!L$19-I39)/(('DB-Rud'!L$19-'DB-Rud'!L$18)/19))))))</f>
        <v/>
      </c>
      <c r="J40" s="122" t="str">
        <f>IF(J39="","",INT(IF(1+('DB-Rud'!M$19-J39)/(('DB-Rud'!M$19-'DB-Rud'!M$18)/19)&gt;20,"20",IF(1+('DB-Rud'!M$19-J39)/(('DB-Rud'!M$19-'DB-Rud'!M$18)/19)&lt;0,0,1+(('DB-Rud'!M$19-J39)/(('DB-Rud'!M$19-'DB-Rud'!M$18)/19))))))</f>
        <v/>
      </c>
      <c r="K40" s="122" t="str">
        <f>IF(K39="","",INT(IF(1+('DB-Rud'!N$19-K39)/(('DB-Rud'!N$19-'DB-Rud'!N$18)/19)&gt;20,"20",IF(1+('DB-Rud'!N$19-K39)/(('DB-Rud'!N$19-'DB-Rud'!N$18)/19)&lt;0,0,1+(('DB-Rud'!N$19-K39)/(('DB-Rud'!N$19-'DB-Rud'!N$18)/19))))))</f>
        <v/>
      </c>
      <c r="L40" s="122" t="str">
        <f>IF(L39="","",INT(IF(1+('DB-Rud'!O$19-L39)/(('DB-Rud'!O$19-'DB-Rud'!O$18)/19)&gt;20,"20",IF(1+('DB-Rud'!O$19-L39)/(('DB-Rud'!O$19-'DB-Rud'!O$18)/19)&lt;0,0,1+(('DB-Rud'!O$19-L39)/(('DB-Rud'!O$19-'DB-Rud'!O$18)/19))))))</f>
        <v/>
      </c>
      <c r="M40" s="122" t="str">
        <f>IF(M39="","",INT(IF(1+('DB-Rud'!P$19-M39)/(('DB-Rud'!P$19-'DB-Rud'!P$18)/19)&gt;20,"20",IF(1+('DB-Rud'!P$19-M39)/(('DB-Rud'!P$19-'DB-Rud'!P$18)/19)&lt;0,0,1+(('DB-Rud'!P$19-M39)/(('DB-Rud'!P$19-'DB-Rud'!P$18)/19))))))</f>
        <v/>
      </c>
      <c r="N40" s="122" t="str">
        <f>IF(N39="","",INT(IF(1+('DB-Rud'!Q$19-N39)/(('DB-Rud'!Q$19-'DB-Rud'!Q$18)/19)&gt;20,"20",IF(1+('DB-Rud'!Q$19-N39)/(('DB-Rud'!Q$19-'DB-Rud'!Q$18)/19)&lt;0,0,1+(('DB-Rud'!Q$19-N39)/(('DB-Rud'!Q$19-'DB-Rud'!Q$18)/19))))))</f>
        <v/>
      </c>
      <c r="O40" s="122" t="str">
        <f>IF(O39="","",INT(IF(1+('DB-Rud'!R$19-O39)/(('DB-Rud'!R$19-'DB-Rud'!R$18)/19)&gt;20,"20",IF(1+('DB-Rud'!R$19-O39)/(('DB-Rud'!R$19-'DB-Rud'!R$18)/19)&lt;0,0,1+(('DB-Rud'!R$19-O39)/(('DB-Rud'!R$19-'DB-Rud'!R$18)/19))))))</f>
        <v/>
      </c>
      <c r="P40" s="122" t="str">
        <f>IF(P39="","",INT(IF(1+('DB-Rud'!S$19-P39)/(('DB-Rud'!S$19-'DB-Rud'!S$18)/19)&gt;20,"20",IF(1+('DB-Rud'!S$19-P39)/(('DB-Rud'!S$19-'DB-Rud'!S$18)/19)&lt;0,0,1+(('DB-Rud'!S$19-P39)/(('DB-Rud'!S$19-'DB-Rud'!S$18)/19))))))</f>
        <v/>
      </c>
      <c r="Q40" s="122" t="str">
        <f>IF(Q39="","",INT(IF(1+('DB-Rud'!T$19-Q39)/(('DB-Rud'!T$19-'DB-Rud'!T$18)/19)&gt;20,"20",IF(1+('DB-Rud'!T$19-Q39)/(('DB-Rud'!T$19-'DB-Rud'!T$18)/19)&lt;0,0,1+(('DB-Rud'!T$19-Q39)/(('DB-Rud'!T$19-'DB-Rud'!T$18)/19))))))</f>
        <v/>
      </c>
      <c r="R40" s="122" t="str">
        <f>IF(R39="","",INT(IF(1+('DB-Rud'!U$19-R39)/(('DB-Rud'!U$19-'DB-Rud'!U$18)/19)&gt;20,"20",IF(1+('DB-Rud'!U$19-R39)/(('DB-Rud'!U$19-'DB-Rud'!U$18)/19)&lt;0,0,1+(('DB-Rud'!U$19-R39)/(('DB-Rud'!U$19-'DB-Rud'!U$18)/19))))))</f>
        <v/>
      </c>
      <c r="S40" s="122" t="str">
        <f>IF(S39="","",INT(IF(1+('DB-Rud'!V$19-S39)/(('DB-Rud'!V$19-'DB-Rud'!V$18)/19)&gt;20,"20",IF(1+('DB-Rud'!V$19-S39)/(('DB-Rud'!V$19-'DB-Rud'!V$18)/19)&lt;0,0,1+(('DB-Rud'!V$19-S39)/(('DB-Rud'!V$19-'DB-Rud'!V$18)/19))))))</f>
        <v/>
      </c>
      <c r="U40" s="244"/>
      <c r="W40" s="105" t="str">
        <f t="shared" ref="W40" si="44">IFERROR(LARGE(C40:S40,1),"--")</f>
        <v>--</v>
      </c>
      <c r="X40" s="105" t="str">
        <f t="shared" ref="X40" si="45">IFERROR(LARGE(C40:S40,2),"--")</f>
        <v>--</v>
      </c>
      <c r="Y40" s="105" t="str">
        <f t="shared" ref="Y40" si="46">IFERROR(X40+W40,"--")</f>
        <v>--</v>
      </c>
      <c r="Z40" s="2"/>
      <c r="AA40" s="242"/>
      <c r="AC40" s="145"/>
      <c r="AD40" s="146"/>
      <c r="AE40" s="145"/>
    </row>
    <row r="42" spans="1:31" s="1" customFormat="1" ht="15.45">
      <c r="A42" s="126" t="s">
        <v>855</v>
      </c>
      <c r="B42" s="142" t="s">
        <v>847</v>
      </c>
      <c r="C42" s="143"/>
      <c r="D42" s="143"/>
      <c r="E42" s="143"/>
      <c r="F42" s="143"/>
      <c r="G42" s="144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U42" s="111" t="str">
        <f t="shared" si="1"/>
        <v/>
      </c>
      <c r="V42" s="6"/>
      <c r="W42" s="237" t="str">
        <f t="shared" ref="W42" si="47">IFERROR(IF(Y44="--","",IF(Y44&gt;=18,"ok","")),"")</f>
        <v/>
      </c>
      <c r="X42" s="238"/>
      <c r="Y42" s="239"/>
      <c r="AA42" s="240" t="str">
        <f t="shared" ref="AA42" si="48">IF(AND(U42="ok",W42="ok")=TRUE,"LK-Kriterien vollständig erfüllt","")</f>
        <v/>
      </c>
      <c r="AC42" s="145"/>
      <c r="AD42" s="146"/>
      <c r="AE42" s="145"/>
    </row>
    <row r="43" spans="1:31" ht="13" customHeight="1">
      <c r="A43" s="107">
        <v>2015</v>
      </c>
      <c r="B43" s="108" t="s">
        <v>853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U43" s="243"/>
      <c r="W43" s="104" t="s">
        <v>920</v>
      </c>
      <c r="X43" s="104" t="s">
        <v>921</v>
      </c>
      <c r="Y43" s="106" t="s">
        <v>860</v>
      </c>
      <c r="AA43" s="241"/>
      <c r="AC43" s="145"/>
      <c r="AD43" s="146"/>
      <c r="AE43" s="145"/>
    </row>
    <row r="44" spans="1:31" ht="13" customHeight="1">
      <c r="A44" s="127" t="s">
        <v>856</v>
      </c>
      <c r="B44" s="109" t="s">
        <v>851</v>
      </c>
      <c r="C44" s="122" t="str">
        <f>IF(C43="","",INT(IF(1+('DB-Rud'!F$19-C43)/(('DB-Rud'!F$19-'DB-Rud'!F$18)/19)&gt;20,"20",IF(1+('DB-Rud'!F$19-C43)/(('DB-Rud'!F$19-'DB-Rud'!F$18)/19)&lt;0,0,1+(('DB-Rud'!F$19-C43)/(('DB-Rud'!F$19-'DB-Rud'!F$18)/19))))))</f>
        <v/>
      </c>
      <c r="D44" s="122" t="str">
        <f>IF(D43="","",INT(IF(1+('DB-Rud'!G$19-D43)/(('DB-Rud'!G$19-'DB-Rud'!G$18)/19)&gt;20,"20",IF(1+('DB-Rud'!G$19-D43)/(('DB-Rud'!G$19-'DB-Rud'!G$18)/19)&lt;0,0,1+(('DB-Rud'!G$19-D43)/(('DB-Rud'!G$19-'DB-Rud'!G$18)/19))))))</f>
        <v/>
      </c>
      <c r="E44" s="122" t="str">
        <f>IF(E43="","",INT(IF(1+('DB-Rud'!H$19-E43)/(('DB-Rud'!H$19-'DB-Rud'!H$18)/19)&gt;20,"20",IF(1+('DB-Rud'!H$19-E43)/(('DB-Rud'!H$19-'DB-Rud'!H$18)/19)&lt;0,0,1+(('DB-Rud'!H$19-E43)/(('DB-Rud'!H$19-'DB-Rud'!H$18)/19))))))</f>
        <v/>
      </c>
      <c r="F44" s="122" t="str">
        <f>IF(F43="","",INT(IF(1+('DB-Rud'!I$19-F43)/(('DB-Rud'!I$19-'DB-Rud'!I$18)/19)&gt;20,"20",IF(1+('DB-Rud'!I$19-F43)/(('DB-Rud'!I$19-'DB-Rud'!I$18)/19)&lt;0,0,1+(('DB-Rud'!I$19-F43)/(('DB-Rud'!I$19-'DB-Rud'!I$18)/19))))))</f>
        <v/>
      </c>
      <c r="G44" s="122" t="str">
        <f>IF(G43="","",INT(IF(1+('DB-Rud'!J$19-G43)/(('DB-Rud'!J$19-'DB-Rud'!J$18)/19)&gt;20,"20",IF(1+('DB-Rud'!J$19-G43)/(('DB-Rud'!J$19-'DB-Rud'!J$18)/19)&lt;0,0,1+(('DB-Rud'!J$19-G43)/(('DB-Rud'!J$19-'DB-Rud'!J$18)/19))))))</f>
        <v/>
      </c>
      <c r="H44" s="122" t="str">
        <f>IF(H43="","",INT(IF(1+('DB-Rud'!K$19-H43)/(('DB-Rud'!K$19-'DB-Rud'!K$18)/19)&gt;20,"20",IF(1+('DB-Rud'!K$19-H43)/(('DB-Rud'!K$19-'DB-Rud'!K$18)/19)&lt;0,0,1+(('DB-Rud'!K$19-H43)/(('DB-Rud'!K$19-'DB-Rud'!K$18)/19))))))</f>
        <v/>
      </c>
      <c r="I44" s="122" t="str">
        <f>IF(I43="","",INT(IF(1+('DB-Rud'!L$19-I43)/(('DB-Rud'!L$19-'DB-Rud'!L$18)/19)&gt;20,"20",IF(1+('DB-Rud'!L$19-I43)/(('DB-Rud'!L$19-'DB-Rud'!L$18)/19)&lt;0,0,1+(('DB-Rud'!L$19-I43)/(('DB-Rud'!L$19-'DB-Rud'!L$18)/19))))))</f>
        <v/>
      </c>
      <c r="J44" s="122" t="str">
        <f>IF(J43="","",INT(IF(1+('DB-Rud'!M$19-J43)/(('DB-Rud'!M$19-'DB-Rud'!M$18)/19)&gt;20,"20",IF(1+('DB-Rud'!M$19-J43)/(('DB-Rud'!M$19-'DB-Rud'!M$18)/19)&lt;0,0,1+(('DB-Rud'!M$19-J43)/(('DB-Rud'!M$19-'DB-Rud'!M$18)/19))))))</f>
        <v/>
      </c>
      <c r="K44" s="122" t="str">
        <f>IF(K43="","",INT(IF(1+('DB-Rud'!N$19-K43)/(('DB-Rud'!N$19-'DB-Rud'!N$18)/19)&gt;20,"20",IF(1+('DB-Rud'!N$19-K43)/(('DB-Rud'!N$19-'DB-Rud'!N$18)/19)&lt;0,0,1+(('DB-Rud'!N$19-K43)/(('DB-Rud'!N$19-'DB-Rud'!N$18)/19))))))</f>
        <v/>
      </c>
      <c r="L44" s="122" t="str">
        <f>IF(L43="","",INT(IF(1+('DB-Rud'!O$19-L43)/(('DB-Rud'!O$19-'DB-Rud'!O$18)/19)&gt;20,"20",IF(1+('DB-Rud'!O$19-L43)/(('DB-Rud'!O$19-'DB-Rud'!O$18)/19)&lt;0,0,1+(('DB-Rud'!O$19-L43)/(('DB-Rud'!O$19-'DB-Rud'!O$18)/19))))))</f>
        <v/>
      </c>
      <c r="M44" s="122" t="str">
        <f>IF(M43="","",INT(IF(1+('DB-Rud'!P$19-M43)/(('DB-Rud'!P$19-'DB-Rud'!P$18)/19)&gt;20,"20",IF(1+('DB-Rud'!P$19-M43)/(('DB-Rud'!P$19-'DB-Rud'!P$18)/19)&lt;0,0,1+(('DB-Rud'!P$19-M43)/(('DB-Rud'!P$19-'DB-Rud'!P$18)/19))))))</f>
        <v/>
      </c>
      <c r="N44" s="122" t="str">
        <f>IF(N43="","",INT(IF(1+('DB-Rud'!Q$19-N43)/(('DB-Rud'!Q$19-'DB-Rud'!Q$18)/19)&gt;20,"20",IF(1+('DB-Rud'!Q$19-N43)/(('DB-Rud'!Q$19-'DB-Rud'!Q$18)/19)&lt;0,0,1+(('DB-Rud'!Q$19-N43)/(('DB-Rud'!Q$19-'DB-Rud'!Q$18)/19))))))</f>
        <v/>
      </c>
      <c r="O44" s="122" t="str">
        <f>IF(O43="","",INT(IF(1+('DB-Rud'!R$19-O43)/(('DB-Rud'!R$19-'DB-Rud'!R$18)/19)&gt;20,"20",IF(1+('DB-Rud'!R$19-O43)/(('DB-Rud'!R$19-'DB-Rud'!R$18)/19)&lt;0,0,1+(('DB-Rud'!R$19-O43)/(('DB-Rud'!R$19-'DB-Rud'!R$18)/19))))))</f>
        <v/>
      </c>
      <c r="P44" s="122" t="str">
        <f>IF(P43="","",INT(IF(1+('DB-Rud'!S$19-P43)/(('DB-Rud'!S$19-'DB-Rud'!S$18)/19)&gt;20,"20",IF(1+('DB-Rud'!S$19-P43)/(('DB-Rud'!S$19-'DB-Rud'!S$18)/19)&lt;0,0,1+(('DB-Rud'!S$19-P43)/(('DB-Rud'!S$19-'DB-Rud'!S$18)/19))))))</f>
        <v/>
      </c>
      <c r="Q44" s="122" t="str">
        <f>IF(Q43="","",INT(IF(1+('DB-Rud'!T$19-Q43)/(('DB-Rud'!T$19-'DB-Rud'!T$18)/19)&gt;20,"20",IF(1+('DB-Rud'!T$19-Q43)/(('DB-Rud'!T$19-'DB-Rud'!T$18)/19)&lt;0,0,1+(('DB-Rud'!T$19-Q43)/(('DB-Rud'!T$19-'DB-Rud'!T$18)/19))))))</f>
        <v/>
      </c>
      <c r="R44" s="122" t="str">
        <f>IF(R43="","",INT(IF(1+('DB-Rud'!U$19-R43)/(('DB-Rud'!U$19-'DB-Rud'!U$18)/19)&gt;20,"20",IF(1+('DB-Rud'!U$19-R43)/(('DB-Rud'!U$19-'DB-Rud'!U$18)/19)&lt;0,0,1+(('DB-Rud'!U$19-R43)/(('DB-Rud'!U$19-'DB-Rud'!U$18)/19))))))</f>
        <v/>
      </c>
      <c r="S44" s="122" t="str">
        <f>IF(S43="","",INT(IF(1+('DB-Rud'!V$19-S43)/(('DB-Rud'!V$19-'DB-Rud'!V$18)/19)&gt;20,"20",IF(1+('DB-Rud'!V$19-S43)/(('DB-Rud'!V$19-'DB-Rud'!V$18)/19)&lt;0,0,1+(('DB-Rud'!V$19-S43)/(('DB-Rud'!V$19-'DB-Rud'!V$18)/19))))))</f>
        <v/>
      </c>
      <c r="U44" s="244"/>
      <c r="W44" s="105" t="str">
        <f t="shared" ref="W44" si="49">IFERROR(LARGE(C44:S44,1),"--")</f>
        <v>--</v>
      </c>
      <c r="X44" s="105" t="str">
        <f t="shared" ref="X44" si="50">IFERROR(LARGE(C44:S44,2),"--")</f>
        <v>--</v>
      </c>
      <c r="Y44" s="105" t="str">
        <f t="shared" ref="Y44" si="51">IFERROR(X44+W44,"--")</f>
        <v>--</v>
      </c>
      <c r="Z44" s="2"/>
      <c r="AA44" s="242"/>
      <c r="AC44" s="145"/>
      <c r="AD44" s="146"/>
      <c r="AE44" s="145"/>
    </row>
    <row r="46" spans="1:31" s="1" customFormat="1" ht="15.45">
      <c r="A46" s="126" t="s">
        <v>855</v>
      </c>
      <c r="B46" s="142" t="s">
        <v>847</v>
      </c>
      <c r="C46" s="143"/>
      <c r="D46" s="143"/>
      <c r="E46" s="143"/>
      <c r="F46" s="143"/>
      <c r="G46" s="144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U46" s="111" t="str">
        <f t="shared" si="1"/>
        <v/>
      </c>
      <c r="V46" s="6"/>
      <c r="W46" s="237" t="str">
        <f t="shared" ref="W46" si="52">IFERROR(IF(Y48="--","",IF(Y48&gt;=18,"ok","")),"")</f>
        <v/>
      </c>
      <c r="X46" s="238"/>
      <c r="Y46" s="239"/>
      <c r="AA46" s="240" t="str">
        <f t="shared" ref="AA46" si="53">IF(AND(U46="ok",W46="ok")=TRUE,"LK-Kriterien vollständig erfüllt","")</f>
        <v/>
      </c>
      <c r="AC46" s="145"/>
      <c r="AD46" s="146"/>
      <c r="AE46" s="145"/>
    </row>
    <row r="47" spans="1:31" ht="13" customHeight="1">
      <c r="A47" s="107">
        <v>2015</v>
      </c>
      <c r="B47" s="108" t="s">
        <v>853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U47" s="243"/>
      <c r="W47" s="104" t="s">
        <v>920</v>
      </c>
      <c r="X47" s="104" t="s">
        <v>921</v>
      </c>
      <c r="Y47" s="106" t="s">
        <v>860</v>
      </c>
      <c r="AA47" s="241"/>
      <c r="AC47" s="145"/>
      <c r="AD47" s="146"/>
      <c r="AE47" s="145"/>
    </row>
    <row r="48" spans="1:31" ht="13" customHeight="1">
      <c r="A48" s="127" t="s">
        <v>856</v>
      </c>
      <c r="B48" s="109" t="s">
        <v>851</v>
      </c>
      <c r="C48" s="122" t="str">
        <f>IF(C47="","",INT(IF(1+('DB-Rud'!F$19-C47)/(('DB-Rud'!F$19-'DB-Rud'!F$18)/19)&gt;20,"20",IF(1+('DB-Rud'!F$19-C47)/(('DB-Rud'!F$19-'DB-Rud'!F$18)/19)&lt;0,0,1+(('DB-Rud'!F$19-C47)/(('DB-Rud'!F$19-'DB-Rud'!F$18)/19))))))</f>
        <v/>
      </c>
      <c r="D48" s="122" t="str">
        <f>IF(D47="","",INT(IF(1+('DB-Rud'!G$19-D47)/(('DB-Rud'!G$19-'DB-Rud'!G$18)/19)&gt;20,"20",IF(1+('DB-Rud'!G$19-D47)/(('DB-Rud'!G$19-'DB-Rud'!G$18)/19)&lt;0,0,1+(('DB-Rud'!G$19-D47)/(('DB-Rud'!G$19-'DB-Rud'!G$18)/19))))))</f>
        <v/>
      </c>
      <c r="E48" s="122" t="str">
        <f>IF(E47="","",INT(IF(1+('DB-Rud'!H$19-E47)/(('DB-Rud'!H$19-'DB-Rud'!H$18)/19)&gt;20,"20",IF(1+('DB-Rud'!H$19-E47)/(('DB-Rud'!H$19-'DB-Rud'!H$18)/19)&lt;0,0,1+(('DB-Rud'!H$19-E47)/(('DB-Rud'!H$19-'DB-Rud'!H$18)/19))))))</f>
        <v/>
      </c>
      <c r="F48" s="122" t="str">
        <f>IF(F47="","",INT(IF(1+('DB-Rud'!I$19-F47)/(('DB-Rud'!I$19-'DB-Rud'!I$18)/19)&gt;20,"20",IF(1+('DB-Rud'!I$19-F47)/(('DB-Rud'!I$19-'DB-Rud'!I$18)/19)&lt;0,0,1+(('DB-Rud'!I$19-F47)/(('DB-Rud'!I$19-'DB-Rud'!I$18)/19))))))</f>
        <v/>
      </c>
      <c r="G48" s="122" t="str">
        <f>IF(G47="","",INT(IF(1+('DB-Rud'!J$19-G47)/(('DB-Rud'!J$19-'DB-Rud'!J$18)/19)&gt;20,"20",IF(1+('DB-Rud'!J$19-G47)/(('DB-Rud'!J$19-'DB-Rud'!J$18)/19)&lt;0,0,1+(('DB-Rud'!J$19-G47)/(('DB-Rud'!J$19-'DB-Rud'!J$18)/19))))))</f>
        <v/>
      </c>
      <c r="H48" s="122" t="str">
        <f>IF(H47="","",INT(IF(1+('DB-Rud'!K$19-H47)/(('DB-Rud'!K$19-'DB-Rud'!K$18)/19)&gt;20,"20",IF(1+('DB-Rud'!K$19-H47)/(('DB-Rud'!K$19-'DB-Rud'!K$18)/19)&lt;0,0,1+(('DB-Rud'!K$19-H47)/(('DB-Rud'!K$19-'DB-Rud'!K$18)/19))))))</f>
        <v/>
      </c>
      <c r="I48" s="122" t="str">
        <f>IF(I47="","",INT(IF(1+('DB-Rud'!L$19-I47)/(('DB-Rud'!L$19-'DB-Rud'!L$18)/19)&gt;20,"20",IF(1+('DB-Rud'!L$19-I47)/(('DB-Rud'!L$19-'DB-Rud'!L$18)/19)&lt;0,0,1+(('DB-Rud'!L$19-I47)/(('DB-Rud'!L$19-'DB-Rud'!L$18)/19))))))</f>
        <v/>
      </c>
      <c r="J48" s="122" t="str">
        <f>IF(J47="","",INT(IF(1+('DB-Rud'!M$19-J47)/(('DB-Rud'!M$19-'DB-Rud'!M$18)/19)&gt;20,"20",IF(1+('DB-Rud'!M$19-J47)/(('DB-Rud'!M$19-'DB-Rud'!M$18)/19)&lt;0,0,1+(('DB-Rud'!M$19-J47)/(('DB-Rud'!M$19-'DB-Rud'!M$18)/19))))))</f>
        <v/>
      </c>
      <c r="K48" s="122" t="str">
        <f>IF(K47="","",INT(IF(1+('DB-Rud'!N$19-K47)/(('DB-Rud'!N$19-'DB-Rud'!N$18)/19)&gt;20,"20",IF(1+('DB-Rud'!N$19-K47)/(('DB-Rud'!N$19-'DB-Rud'!N$18)/19)&lt;0,0,1+(('DB-Rud'!N$19-K47)/(('DB-Rud'!N$19-'DB-Rud'!N$18)/19))))))</f>
        <v/>
      </c>
      <c r="L48" s="122" t="str">
        <f>IF(L47="","",INT(IF(1+('DB-Rud'!O$19-L47)/(('DB-Rud'!O$19-'DB-Rud'!O$18)/19)&gt;20,"20",IF(1+('DB-Rud'!O$19-L47)/(('DB-Rud'!O$19-'DB-Rud'!O$18)/19)&lt;0,0,1+(('DB-Rud'!O$19-L47)/(('DB-Rud'!O$19-'DB-Rud'!O$18)/19))))))</f>
        <v/>
      </c>
      <c r="M48" s="122" t="str">
        <f>IF(M47="","",INT(IF(1+('DB-Rud'!P$19-M47)/(('DB-Rud'!P$19-'DB-Rud'!P$18)/19)&gt;20,"20",IF(1+('DB-Rud'!P$19-M47)/(('DB-Rud'!P$19-'DB-Rud'!P$18)/19)&lt;0,0,1+(('DB-Rud'!P$19-M47)/(('DB-Rud'!P$19-'DB-Rud'!P$18)/19))))))</f>
        <v/>
      </c>
      <c r="N48" s="122" t="str">
        <f>IF(N47="","",INT(IF(1+('DB-Rud'!Q$19-N47)/(('DB-Rud'!Q$19-'DB-Rud'!Q$18)/19)&gt;20,"20",IF(1+('DB-Rud'!Q$19-N47)/(('DB-Rud'!Q$19-'DB-Rud'!Q$18)/19)&lt;0,0,1+(('DB-Rud'!Q$19-N47)/(('DB-Rud'!Q$19-'DB-Rud'!Q$18)/19))))))</f>
        <v/>
      </c>
      <c r="O48" s="122" t="str">
        <f>IF(O47="","",INT(IF(1+('DB-Rud'!R$19-O47)/(('DB-Rud'!R$19-'DB-Rud'!R$18)/19)&gt;20,"20",IF(1+('DB-Rud'!R$19-O47)/(('DB-Rud'!R$19-'DB-Rud'!R$18)/19)&lt;0,0,1+(('DB-Rud'!R$19-O47)/(('DB-Rud'!R$19-'DB-Rud'!R$18)/19))))))</f>
        <v/>
      </c>
      <c r="P48" s="122" t="str">
        <f>IF(P47="","",INT(IF(1+('DB-Rud'!S$19-P47)/(('DB-Rud'!S$19-'DB-Rud'!S$18)/19)&gt;20,"20",IF(1+('DB-Rud'!S$19-P47)/(('DB-Rud'!S$19-'DB-Rud'!S$18)/19)&lt;0,0,1+(('DB-Rud'!S$19-P47)/(('DB-Rud'!S$19-'DB-Rud'!S$18)/19))))))</f>
        <v/>
      </c>
      <c r="Q48" s="122" t="str">
        <f>IF(Q47="","",INT(IF(1+('DB-Rud'!T$19-Q47)/(('DB-Rud'!T$19-'DB-Rud'!T$18)/19)&gt;20,"20",IF(1+('DB-Rud'!T$19-Q47)/(('DB-Rud'!T$19-'DB-Rud'!T$18)/19)&lt;0,0,1+(('DB-Rud'!T$19-Q47)/(('DB-Rud'!T$19-'DB-Rud'!T$18)/19))))))</f>
        <v/>
      </c>
      <c r="R48" s="122" t="str">
        <f>IF(R47="","",INT(IF(1+('DB-Rud'!U$19-R47)/(('DB-Rud'!U$19-'DB-Rud'!U$18)/19)&gt;20,"20",IF(1+('DB-Rud'!U$19-R47)/(('DB-Rud'!U$19-'DB-Rud'!U$18)/19)&lt;0,0,1+(('DB-Rud'!U$19-R47)/(('DB-Rud'!U$19-'DB-Rud'!U$18)/19))))))</f>
        <v/>
      </c>
      <c r="S48" s="122" t="str">
        <f>IF(S47="","",INT(IF(1+('DB-Rud'!V$19-S47)/(('DB-Rud'!V$19-'DB-Rud'!V$18)/19)&gt;20,"20",IF(1+('DB-Rud'!V$19-S47)/(('DB-Rud'!V$19-'DB-Rud'!V$18)/19)&lt;0,0,1+(('DB-Rud'!V$19-S47)/(('DB-Rud'!V$19-'DB-Rud'!V$18)/19))))))</f>
        <v/>
      </c>
      <c r="U48" s="244"/>
      <c r="W48" s="105" t="str">
        <f t="shared" ref="W48" si="54">IFERROR(LARGE(C48:S48,1),"--")</f>
        <v>--</v>
      </c>
      <c r="X48" s="105" t="str">
        <f t="shared" ref="X48" si="55">IFERROR(LARGE(C48:S48,2),"--")</f>
        <v>--</v>
      </c>
      <c r="Y48" s="105" t="str">
        <f t="shared" ref="Y48" si="56">IFERROR(X48+W48,"--")</f>
        <v>--</v>
      </c>
      <c r="Z48" s="2"/>
      <c r="AA48" s="242"/>
      <c r="AC48" s="145"/>
      <c r="AD48" s="146"/>
      <c r="AE48" s="145"/>
    </row>
    <row r="50" spans="1:31" s="1" customFormat="1" ht="15.45">
      <c r="A50" s="126" t="s">
        <v>855</v>
      </c>
      <c r="B50" s="142" t="s">
        <v>847</v>
      </c>
      <c r="C50" s="143"/>
      <c r="D50" s="143"/>
      <c r="E50" s="143"/>
      <c r="F50" s="143"/>
      <c r="G50" s="144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U50" s="111" t="str">
        <f t="shared" ref="U50" si="57">IF(U51&gt;=50,"ok","")</f>
        <v/>
      </c>
      <c r="V50" s="6"/>
      <c r="W50" s="237" t="str">
        <f t="shared" ref="W50" si="58">IFERROR(IF(Y52="--","",IF(Y52&gt;=18,"ok","")),"")</f>
        <v/>
      </c>
      <c r="X50" s="238"/>
      <c r="Y50" s="239"/>
      <c r="AA50" s="240" t="str">
        <f t="shared" ref="AA50" si="59">IF(AND(U50="ok",W50="ok")=TRUE,"LK-Kriterien vollständig erfüllt","")</f>
        <v/>
      </c>
      <c r="AC50" s="145"/>
      <c r="AD50" s="146"/>
      <c r="AE50" s="145"/>
    </row>
    <row r="51" spans="1:31" ht="13" customHeight="1">
      <c r="A51" s="107">
        <v>2015</v>
      </c>
      <c r="B51" s="108" t="s">
        <v>853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U51" s="243"/>
      <c r="W51" s="104" t="s">
        <v>920</v>
      </c>
      <c r="X51" s="104" t="s">
        <v>921</v>
      </c>
      <c r="Y51" s="106" t="s">
        <v>860</v>
      </c>
      <c r="AA51" s="241"/>
      <c r="AC51" s="145"/>
      <c r="AD51" s="146"/>
      <c r="AE51" s="145"/>
    </row>
    <row r="52" spans="1:31" ht="13" customHeight="1">
      <c r="A52" s="127" t="s">
        <v>856</v>
      </c>
      <c r="B52" s="109" t="s">
        <v>851</v>
      </c>
      <c r="C52" s="122" t="str">
        <f>IF(C51="","",INT(IF(1+('DB-Rud'!F$19-C51)/(('DB-Rud'!F$19-'DB-Rud'!F$18)/19)&gt;20,"20",IF(1+('DB-Rud'!F$19-C51)/(('DB-Rud'!F$19-'DB-Rud'!F$18)/19)&lt;0,0,1+(('DB-Rud'!F$19-C51)/(('DB-Rud'!F$19-'DB-Rud'!F$18)/19))))))</f>
        <v/>
      </c>
      <c r="D52" s="122" t="str">
        <f>IF(D51="","",INT(IF(1+('DB-Rud'!G$19-D51)/(('DB-Rud'!G$19-'DB-Rud'!G$18)/19)&gt;20,"20",IF(1+('DB-Rud'!G$19-D51)/(('DB-Rud'!G$19-'DB-Rud'!G$18)/19)&lt;0,0,1+(('DB-Rud'!G$19-D51)/(('DB-Rud'!G$19-'DB-Rud'!G$18)/19))))))</f>
        <v/>
      </c>
      <c r="E52" s="122" t="str">
        <f>IF(E51="","",INT(IF(1+('DB-Rud'!H$19-E51)/(('DB-Rud'!H$19-'DB-Rud'!H$18)/19)&gt;20,"20",IF(1+('DB-Rud'!H$19-E51)/(('DB-Rud'!H$19-'DB-Rud'!H$18)/19)&lt;0,0,1+(('DB-Rud'!H$19-E51)/(('DB-Rud'!H$19-'DB-Rud'!H$18)/19))))))</f>
        <v/>
      </c>
      <c r="F52" s="122" t="str">
        <f>IF(F51="","",INT(IF(1+('DB-Rud'!I$19-F51)/(('DB-Rud'!I$19-'DB-Rud'!I$18)/19)&gt;20,"20",IF(1+('DB-Rud'!I$19-F51)/(('DB-Rud'!I$19-'DB-Rud'!I$18)/19)&lt;0,0,1+(('DB-Rud'!I$19-F51)/(('DB-Rud'!I$19-'DB-Rud'!I$18)/19))))))</f>
        <v/>
      </c>
      <c r="G52" s="122" t="str">
        <f>IF(G51="","",INT(IF(1+('DB-Rud'!J$19-G51)/(('DB-Rud'!J$19-'DB-Rud'!J$18)/19)&gt;20,"20",IF(1+('DB-Rud'!J$19-G51)/(('DB-Rud'!J$19-'DB-Rud'!J$18)/19)&lt;0,0,1+(('DB-Rud'!J$19-G51)/(('DB-Rud'!J$19-'DB-Rud'!J$18)/19))))))</f>
        <v/>
      </c>
      <c r="H52" s="122" t="str">
        <f>IF(H51="","",INT(IF(1+('DB-Rud'!K$19-H51)/(('DB-Rud'!K$19-'DB-Rud'!K$18)/19)&gt;20,"20",IF(1+('DB-Rud'!K$19-H51)/(('DB-Rud'!K$19-'DB-Rud'!K$18)/19)&lt;0,0,1+(('DB-Rud'!K$19-H51)/(('DB-Rud'!K$19-'DB-Rud'!K$18)/19))))))</f>
        <v/>
      </c>
      <c r="I52" s="122" t="str">
        <f>IF(I51="","",INT(IF(1+('DB-Rud'!L$19-I51)/(('DB-Rud'!L$19-'DB-Rud'!L$18)/19)&gt;20,"20",IF(1+('DB-Rud'!L$19-I51)/(('DB-Rud'!L$19-'DB-Rud'!L$18)/19)&lt;0,0,1+(('DB-Rud'!L$19-I51)/(('DB-Rud'!L$19-'DB-Rud'!L$18)/19))))))</f>
        <v/>
      </c>
      <c r="J52" s="122" t="str">
        <f>IF(J51="","",INT(IF(1+('DB-Rud'!M$19-J51)/(('DB-Rud'!M$19-'DB-Rud'!M$18)/19)&gt;20,"20",IF(1+('DB-Rud'!M$19-J51)/(('DB-Rud'!M$19-'DB-Rud'!M$18)/19)&lt;0,0,1+(('DB-Rud'!M$19-J51)/(('DB-Rud'!M$19-'DB-Rud'!M$18)/19))))))</f>
        <v/>
      </c>
      <c r="K52" s="122" t="str">
        <f>IF(K51="","",INT(IF(1+('DB-Rud'!N$19-K51)/(('DB-Rud'!N$19-'DB-Rud'!N$18)/19)&gt;20,"20",IF(1+('DB-Rud'!N$19-K51)/(('DB-Rud'!N$19-'DB-Rud'!N$18)/19)&lt;0,0,1+(('DB-Rud'!N$19-K51)/(('DB-Rud'!N$19-'DB-Rud'!N$18)/19))))))</f>
        <v/>
      </c>
      <c r="L52" s="122" t="str">
        <f>IF(L51="","",INT(IF(1+('DB-Rud'!O$19-L51)/(('DB-Rud'!O$19-'DB-Rud'!O$18)/19)&gt;20,"20",IF(1+('DB-Rud'!O$19-L51)/(('DB-Rud'!O$19-'DB-Rud'!O$18)/19)&lt;0,0,1+(('DB-Rud'!O$19-L51)/(('DB-Rud'!O$19-'DB-Rud'!O$18)/19))))))</f>
        <v/>
      </c>
      <c r="M52" s="122" t="str">
        <f>IF(M51="","",INT(IF(1+('DB-Rud'!P$19-M51)/(('DB-Rud'!P$19-'DB-Rud'!P$18)/19)&gt;20,"20",IF(1+('DB-Rud'!P$19-M51)/(('DB-Rud'!P$19-'DB-Rud'!P$18)/19)&lt;0,0,1+(('DB-Rud'!P$19-M51)/(('DB-Rud'!P$19-'DB-Rud'!P$18)/19))))))</f>
        <v/>
      </c>
      <c r="N52" s="122" t="str">
        <f>IF(N51="","",INT(IF(1+('DB-Rud'!Q$19-N51)/(('DB-Rud'!Q$19-'DB-Rud'!Q$18)/19)&gt;20,"20",IF(1+('DB-Rud'!Q$19-N51)/(('DB-Rud'!Q$19-'DB-Rud'!Q$18)/19)&lt;0,0,1+(('DB-Rud'!Q$19-N51)/(('DB-Rud'!Q$19-'DB-Rud'!Q$18)/19))))))</f>
        <v/>
      </c>
      <c r="O52" s="122" t="str">
        <f>IF(O51="","",INT(IF(1+('DB-Rud'!R$19-O51)/(('DB-Rud'!R$19-'DB-Rud'!R$18)/19)&gt;20,"20",IF(1+('DB-Rud'!R$19-O51)/(('DB-Rud'!R$19-'DB-Rud'!R$18)/19)&lt;0,0,1+(('DB-Rud'!R$19-O51)/(('DB-Rud'!R$19-'DB-Rud'!R$18)/19))))))</f>
        <v/>
      </c>
      <c r="P52" s="122" t="str">
        <f>IF(P51="","",INT(IF(1+('DB-Rud'!S$19-P51)/(('DB-Rud'!S$19-'DB-Rud'!S$18)/19)&gt;20,"20",IF(1+('DB-Rud'!S$19-P51)/(('DB-Rud'!S$19-'DB-Rud'!S$18)/19)&lt;0,0,1+(('DB-Rud'!S$19-P51)/(('DB-Rud'!S$19-'DB-Rud'!S$18)/19))))))</f>
        <v/>
      </c>
      <c r="Q52" s="122" t="str">
        <f>IF(Q51="","",INT(IF(1+('DB-Rud'!T$19-Q51)/(('DB-Rud'!T$19-'DB-Rud'!T$18)/19)&gt;20,"20",IF(1+('DB-Rud'!T$19-Q51)/(('DB-Rud'!T$19-'DB-Rud'!T$18)/19)&lt;0,0,1+(('DB-Rud'!T$19-Q51)/(('DB-Rud'!T$19-'DB-Rud'!T$18)/19))))))</f>
        <v/>
      </c>
      <c r="R52" s="122" t="str">
        <f>IF(R51="","",INT(IF(1+('DB-Rud'!U$19-R51)/(('DB-Rud'!U$19-'DB-Rud'!U$18)/19)&gt;20,"20",IF(1+('DB-Rud'!U$19-R51)/(('DB-Rud'!U$19-'DB-Rud'!U$18)/19)&lt;0,0,1+(('DB-Rud'!U$19-R51)/(('DB-Rud'!U$19-'DB-Rud'!U$18)/19))))))</f>
        <v/>
      </c>
      <c r="S52" s="122" t="str">
        <f>IF(S51="","",INT(IF(1+('DB-Rud'!V$19-S51)/(('DB-Rud'!V$19-'DB-Rud'!V$18)/19)&gt;20,"20",IF(1+('DB-Rud'!V$19-S51)/(('DB-Rud'!V$19-'DB-Rud'!V$18)/19)&lt;0,0,1+(('DB-Rud'!V$19-S51)/(('DB-Rud'!V$19-'DB-Rud'!V$18)/19))))))</f>
        <v/>
      </c>
      <c r="U52" s="244"/>
      <c r="W52" s="105" t="str">
        <f>IFERROR(LARGE(C52:S52,1),"--")</f>
        <v>--</v>
      </c>
      <c r="X52" s="105" t="str">
        <f>IFERROR(LARGE(C52:S52,2),"--")</f>
        <v>--</v>
      </c>
      <c r="Y52" s="105" t="str">
        <f t="shared" ref="Y52" si="60">IFERROR(X52+W52,"--")</f>
        <v>--</v>
      </c>
      <c r="Z52" s="2"/>
      <c r="AA52" s="242"/>
      <c r="AC52" s="145"/>
      <c r="AD52" s="146"/>
      <c r="AE52" s="145"/>
    </row>
  </sheetData>
  <sheetProtection algorithmName="SHA-512" hashValue="eF6YQvDhHv0Lx1cHGYdEWNFAr3M4mkX/V34GEnvOD7gJ9ORJadJ8PExqnkIAIGm/X5rTTRuU8f5IikevQ0tSGg==" saltValue="J2U1nksHkjp+Ec3I8487jg==" spinCount="100000" sheet="1" objects="1" scenarios="1"/>
  <mergeCells count="40">
    <mergeCell ref="W50:Y50"/>
    <mergeCell ref="AA50:AA52"/>
    <mergeCell ref="U51:U52"/>
    <mergeCell ref="W42:Y42"/>
    <mergeCell ref="AA42:AA44"/>
    <mergeCell ref="U43:U44"/>
    <mergeCell ref="W46:Y46"/>
    <mergeCell ref="AA46:AA48"/>
    <mergeCell ref="U47:U48"/>
    <mergeCell ref="W34:Y34"/>
    <mergeCell ref="AA34:AA36"/>
    <mergeCell ref="U35:U36"/>
    <mergeCell ref="W38:Y38"/>
    <mergeCell ref="AA38:AA40"/>
    <mergeCell ref="U39:U40"/>
    <mergeCell ref="W26:Y26"/>
    <mergeCell ref="AA26:AA28"/>
    <mergeCell ref="U27:U28"/>
    <mergeCell ref="W30:Y30"/>
    <mergeCell ref="AA30:AA32"/>
    <mergeCell ref="U31:U32"/>
    <mergeCell ref="W18:Y18"/>
    <mergeCell ref="AA18:AA20"/>
    <mergeCell ref="U19:U20"/>
    <mergeCell ref="W22:Y22"/>
    <mergeCell ref="AA22:AA24"/>
    <mergeCell ref="U23:U24"/>
    <mergeCell ref="W10:Y10"/>
    <mergeCell ref="AA10:AA12"/>
    <mergeCell ref="U11:U12"/>
    <mergeCell ref="W14:Y14"/>
    <mergeCell ref="AA14:AA16"/>
    <mergeCell ref="U15:U16"/>
    <mergeCell ref="W1:Y1"/>
    <mergeCell ref="W2:Y2"/>
    <mergeCell ref="AA2:AA4"/>
    <mergeCell ref="U3:U4"/>
    <mergeCell ref="W6:Y6"/>
    <mergeCell ref="AA6:AA8"/>
    <mergeCell ref="U7:U8"/>
  </mergeCells>
  <pageMargins left="0.23622047244094491" right="0.23622047244094491" top="0.74803149606299213" bottom="0.74803149606299213" header="0.31496062992125984" footer="0.31496062992125984"/>
  <pageSetup paperSize="9" scale="58" orientation="landscape" horizontalDpi="0" verticalDpi="0"/>
  <headerFooter>
    <oddHeader>&amp;C&amp;"Arial Fett,Fett"&amp;14&amp;K000000&amp;A</oddHeader>
  </headerFooter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26AA1-60D9-8145-8C6D-A4A448FBED98}">
  <sheetPr>
    <pageSetUpPr fitToPage="1"/>
  </sheetPr>
  <dimension ref="A1:AO52"/>
  <sheetViews>
    <sheetView zoomScaleNormal="100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10.84375" defaultRowHeight="12.45"/>
  <cols>
    <col min="1" max="1" width="17.84375" style="4" bestFit="1" customWidth="1"/>
    <col min="2" max="2" width="13.15234375" style="3" customWidth="1"/>
    <col min="3" max="8" width="8" style="5" customWidth="1"/>
    <col min="9" max="9" width="8" style="5" hidden="1" customWidth="1"/>
    <col min="10" max="11" width="8" style="5" customWidth="1"/>
    <col min="12" max="12" width="8" style="5" hidden="1" customWidth="1"/>
    <col min="13" max="14" width="8" style="5" customWidth="1"/>
    <col min="15" max="15" width="8" style="5" hidden="1" customWidth="1"/>
    <col min="16" max="19" width="8" style="5" customWidth="1"/>
    <col min="20" max="20" width="3.4609375" customWidth="1"/>
    <col min="21" max="21" width="10.84375" style="2"/>
    <col min="22" max="22" width="3.15234375" style="2" customWidth="1"/>
    <col min="23" max="26" width="6.84375" customWidth="1"/>
    <col min="27" max="27" width="2.84375" customWidth="1"/>
    <col min="28" max="30" width="6.84375" customWidth="1"/>
    <col min="31" max="31" width="3.4609375" customWidth="1"/>
    <col min="32" max="35" width="6.84375" customWidth="1"/>
    <col min="36" max="36" width="3.4609375" customWidth="1"/>
    <col min="37" max="37" width="19" bestFit="1" customWidth="1"/>
    <col min="38" max="38" width="3.84375" customWidth="1"/>
    <col min="39" max="39" width="9.4609375" customWidth="1"/>
    <col min="40" max="40" width="10.84375" style="139"/>
    <col min="41" max="41" width="35.3046875" customWidth="1"/>
  </cols>
  <sheetData>
    <row r="1" spans="1:41" s="76" customFormat="1">
      <c r="A1" s="134" t="s">
        <v>0</v>
      </c>
      <c r="B1" s="134" t="s">
        <v>854</v>
      </c>
      <c r="C1" s="103" t="s">
        <v>2</v>
      </c>
      <c r="D1" s="103" t="s">
        <v>1</v>
      </c>
      <c r="E1" s="103" t="s">
        <v>3</v>
      </c>
      <c r="F1" s="103" t="s">
        <v>4</v>
      </c>
      <c r="G1" s="103" t="s">
        <v>5</v>
      </c>
      <c r="H1" s="103" t="s">
        <v>6</v>
      </c>
      <c r="I1" s="103" t="s">
        <v>7</v>
      </c>
      <c r="J1" s="103" t="s">
        <v>8</v>
      </c>
      <c r="K1" s="103" t="s">
        <v>9</v>
      </c>
      <c r="L1" s="103" t="s">
        <v>10</v>
      </c>
      <c r="M1" s="103" t="s">
        <v>11</v>
      </c>
      <c r="N1" s="103" t="s">
        <v>12</v>
      </c>
      <c r="O1" s="103" t="s">
        <v>13</v>
      </c>
      <c r="P1" s="103" t="s">
        <v>14</v>
      </c>
      <c r="Q1" s="103" t="s">
        <v>15</v>
      </c>
      <c r="R1" s="103" t="s">
        <v>16</v>
      </c>
      <c r="S1" s="103" t="s">
        <v>17</v>
      </c>
      <c r="U1" s="103" t="s">
        <v>857</v>
      </c>
      <c r="V1" s="98"/>
      <c r="W1" s="228" t="s">
        <v>897</v>
      </c>
      <c r="X1" s="228"/>
      <c r="Y1" s="228"/>
      <c r="Z1" s="228"/>
      <c r="AB1" s="228" t="s">
        <v>898</v>
      </c>
      <c r="AC1" s="228"/>
      <c r="AD1" s="228"/>
      <c r="AF1" s="228" t="s">
        <v>899</v>
      </c>
      <c r="AG1" s="228"/>
      <c r="AH1" s="228"/>
      <c r="AI1" s="245"/>
      <c r="AK1" s="103" t="s">
        <v>850</v>
      </c>
      <c r="AM1" s="134" t="s">
        <v>876</v>
      </c>
      <c r="AN1" s="137" t="s">
        <v>852</v>
      </c>
      <c r="AO1" s="134" t="s">
        <v>847</v>
      </c>
    </row>
    <row r="2" spans="1:41" s="1" customFormat="1" ht="15.45">
      <c r="A2" s="112" t="s">
        <v>882</v>
      </c>
      <c r="B2" s="140" t="s">
        <v>847</v>
      </c>
      <c r="C2" s="141" t="s">
        <v>874</v>
      </c>
      <c r="D2" s="141" t="s">
        <v>874</v>
      </c>
      <c r="E2" s="141" t="s">
        <v>874</v>
      </c>
      <c r="F2" s="141" t="s">
        <v>874</v>
      </c>
      <c r="G2" s="141" t="s">
        <v>874</v>
      </c>
      <c r="H2" s="141" t="s">
        <v>863</v>
      </c>
      <c r="I2" s="141" t="s">
        <v>863</v>
      </c>
      <c r="J2" s="141" t="s">
        <v>863</v>
      </c>
      <c r="K2" s="141" t="s">
        <v>863</v>
      </c>
      <c r="L2" s="141" t="s">
        <v>863</v>
      </c>
      <c r="M2" s="141" t="s">
        <v>875</v>
      </c>
      <c r="N2" s="141" t="s">
        <v>875</v>
      </c>
      <c r="O2" s="141" t="s">
        <v>875</v>
      </c>
      <c r="P2" s="141" t="s">
        <v>875</v>
      </c>
      <c r="Q2" s="141" t="s">
        <v>875</v>
      </c>
      <c r="R2" s="141" t="s">
        <v>875</v>
      </c>
      <c r="S2" s="141" t="s">
        <v>875</v>
      </c>
      <c r="U2" s="121" t="str">
        <f>IF(U3&gt;=60,"ok","")</f>
        <v>ok</v>
      </c>
      <c r="V2" s="6"/>
      <c r="W2" s="246" t="str">
        <f>IFERROR(IF(Z4&gt;=28,"ok",""),"")</f>
        <v>ok</v>
      </c>
      <c r="X2" s="247"/>
      <c r="Y2" s="247"/>
      <c r="Z2" s="248"/>
      <c r="AB2" s="246" t="str">
        <f>IFERROR(IF(AD4&gt;=18,"ok",""),"")</f>
        <v/>
      </c>
      <c r="AC2" s="247"/>
      <c r="AD2" s="248"/>
      <c r="AF2" s="246" t="str">
        <f>IFERROR(IF(AI4&gt;=18,"ok",""),"")</f>
        <v>ok</v>
      </c>
      <c r="AG2" s="247"/>
      <c r="AH2" s="247"/>
      <c r="AI2" s="248"/>
      <c r="AK2" s="232" t="str">
        <f>IF(OR(AND(U2="ok",W2="ok"),AND(U2="ok",AB2="ok"),AND(U2="ok",AF2="ok"))=TRUE,"LK-Kriterien vollständig erfüllt","")</f>
        <v>LK-Kriterien vollständig erfüllt</v>
      </c>
      <c r="AM2" s="136" t="s">
        <v>874</v>
      </c>
      <c r="AN2" s="138">
        <v>44184</v>
      </c>
      <c r="AO2" s="136" t="s">
        <v>879</v>
      </c>
    </row>
    <row r="3" spans="1:41" ht="12.9">
      <c r="A3" s="113">
        <v>2014</v>
      </c>
      <c r="B3" s="108" t="s">
        <v>853</v>
      </c>
      <c r="C3" s="110">
        <v>3.7037037037037035E-4</v>
      </c>
      <c r="D3" s="110">
        <v>8.1018518518518516E-4</v>
      </c>
      <c r="E3" s="110">
        <v>1.6782407407407406E-3</v>
      </c>
      <c r="F3" s="110">
        <v>3.8194444444444443E-3</v>
      </c>
      <c r="G3" s="110">
        <v>7.5115740740740742E-3</v>
      </c>
      <c r="H3" s="110">
        <v>1.5104166666666667E-2</v>
      </c>
      <c r="I3" s="110">
        <v>4.5138888888888892E-4</v>
      </c>
      <c r="J3" s="110">
        <v>1.0416666666666667E-3</v>
      </c>
      <c r="K3" s="110">
        <v>2.4305555555555556E-3</v>
      </c>
      <c r="L3" s="110">
        <v>4.0509259259259258E-4</v>
      </c>
      <c r="M3" s="110">
        <v>9.2592592592592585E-4</v>
      </c>
      <c r="N3" s="110">
        <v>2.0833333333333333E-3</v>
      </c>
      <c r="O3" s="110">
        <v>4.0509259259259258E-4</v>
      </c>
      <c r="P3" s="110">
        <v>9.2592592592592585E-4</v>
      </c>
      <c r="Q3" s="110">
        <v>2.0833333333333333E-3</v>
      </c>
      <c r="R3" s="110">
        <v>2.0833333333333333E-3</v>
      </c>
      <c r="S3" s="110">
        <v>4.5138888888888893E-3</v>
      </c>
      <c r="U3" s="235">
        <v>90</v>
      </c>
      <c r="W3" s="106" t="s">
        <v>848</v>
      </c>
      <c r="X3" s="106" t="s">
        <v>849</v>
      </c>
      <c r="Y3" s="106" t="s">
        <v>16</v>
      </c>
      <c r="Z3" s="106" t="s">
        <v>860</v>
      </c>
      <c r="AA3" s="2"/>
      <c r="AB3" s="104" t="s">
        <v>4</v>
      </c>
      <c r="AC3" s="104" t="s">
        <v>16</v>
      </c>
      <c r="AD3" s="106" t="s">
        <v>860</v>
      </c>
      <c r="AE3" s="2"/>
      <c r="AF3" s="104" t="s">
        <v>5</v>
      </c>
      <c r="AG3" s="104" t="s">
        <v>6</v>
      </c>
      <c r="AH3" s="104" t="s">
        <v>16</v>
      </c>
      <c r="AI3" s="106" t="s">
        <v>860</v>
      </c>
      <c r="AK3" s="233"/>
      <c r="AM3" s="136" t="s">
        <v>875</v>
      </c>
      <c r="AN3" s="138">
        <v>44283</v>
      </c>
      <c r="AO3" s="136" t="s">
        <v>877</v>
      </c>
    </row>
    <row r="4" spans="1:41">
      <c r="A4" s="114" t="s">
        <v>881</v>
      </c>
      <c r="B4" s="109" t="s">
        <v>851</v>
      </c>
      <c r="C4" s="122">
        <f>IF(C3="","",INT(IF(1+('DB-Rud'!F$97-C3)/(('DB-Rud'!F$97-'DB-Rud'!F$96)/19)&gt;20,"20",IF(1+('DB-Rud'!F$97-C3)/(('DB-Rud'!F$97-'DB-Rud'!F$96)/19)&lt;0,0,1+(('DB-Rud'!F$97-C3)/(('DB-Rud'!F$97-'DB-Rud'!F$96)/19))))))</f>
        <v>10</v>
      </c>
      <c r="D4" s="122">
        <f>IF(D3="","",INT(IF(1+('DB-Rud'!G$97-D3)/(('DB-Rud'!G$97-'DB-Rud'!G$96)/19)&gt;20,"20",IF(1+('DB-Rud'!G$97-D3)/(('DB-Rud'!G$97-'DB-Rud'!G$96)/19)&lt;0,0,1+(('DB-Rud'!G$97-D3)/(('DB-Rud'!G$97-'DB-Rud'!G$96)/19))))))</f>
        <v>10</v>
      </c>
      <c r="E4" s="122">
        <f>IF(E3="","",INT(IF(1+('DB-Rud'!H$97-E3)/(('DB-Rud'!H$97-'DB-Rud'!H$96)/19)&gt;20,"20",IF(1+('DB-Rud'!H$97-E3)/(('DB-Rud'!H$97-'DB-Rud'!H$96)/19)&lt;0,0,1+(('DB-Rud'!H$97-E3)/(('DB-Rud'!H$97-'DB-Rud'!H$96)/19))))))</f>
        <v>14</v>
      </c>
      <c r="F4" s="122">
        <f>IF(F3="","",INT(IF(1+('DB-Rud'!I$97-F3)/(('DB-Rud'!I$97-'DB-Rud'!I$96)/19)&gt;20,"20",IF(1+('DB-Rud'!I$97-F3)/(('DB-Rud'!I$97-'DB-Rud'!I$96)/19)&lt;0,0,1+(('DB-Rud'!I$97-F3)/(('DB-Rud'!I$97-'DB-Rud'!I$96)/19))))))</f>
        <v>9</v>
      </c>
      <c r="G4" s="122">
        <f>IF(G3="","",INT(IF(1+('DB-Rud'!J$97-G3)/(('DB-Rud'!J$97-'DB-Rud'!J$96)/19)&gt;20,"20",IF(1+('DB-Rud'!J$97-G3)/(('DB-Rud'!J$97-'DB-Rud'!J$96)/19)&lt;0,0,1+(('DB-Rud'!J$97-G3)/(('DB-Rud'!J$97-'DB-Rud'!J$96)/19))))))</f>
        <v>12</v>
      </c>
      <c r="H4" s="122">
        <f>IF(H3="","",INT(IF(1+('DB-Rud'!K$97-H3)/(('DB-Rud'!K$97-'DB-Rud'!K$96)/19)&gt;20,"20",IF(1+('DB-Rud'!K$97-H3)/(('DB-Rud'!K$97-'DB-Rud'!K$96)/19)&lt;0,0,1+(('DB-Rud'!K$97-H3)/(('DB-Rud'!K$97-'DB-Rud'!K$96)/19))))))</f>
        <v>10</v>
      </c>
      <c r="I4" s="122">
        <f>IF(I3="","",INT(IF(1+('DB-Rud'!L$97-I3)/(('DB-Rud'!L$97-'DB-Rud'!L$96)/19)&gt;20,"20",IF(1+('DB-Rud'!L$97-I3)/(('DB-Rud'!L$97-'DB-Rud'!L$96)/19)&lt;0,0,1+(('DB-Rud'!L$97-I3)/(('DB-Rud'!L$97-'DB-Rud'!L$96)/19))))))</f>
        <v>13</v>
      </c>
      <c r="J4" s="122">
        <f>IF(J3="","",INT(IF(1+('DB-Rud'!M$97-J3)/(('DB-Rud'!M$97-'DB-Rud'!M$96)/19)&gt;20,"20",IF(1+('DB-Rud'!M$97-J3)/(('DB-Rud'!M$97-'DB-Rud'!M$96)/19)&lt;0,0,1+(('DB-Rud'!M$97-J3)/(('DB-Rud'!M$97-'DB-Rud'!M$96)/19))))))</f>
        <v>9</v>
      </c>
      <c r="K4" s="122">
        <f>IF(K3="","",INT(IF(1+('DB-Rud'!N$97-K3)/(('DB-Rud'!N$97-'DB-Rud'!N$96)/19)&gt;20,"20",IF(1+('DB-Rud'!N$97-K3)/(('DB-Rud'!N$97-'DB-Rud'!N$96)/19)&lt;0,0,1+(('DB-Rud'!N$97-K3)/(('DB-Rud'!N$97-'DB-Rud'!N$96)/19))))))</f>
        <v>3</v>
      </c>
      <c r="L4" s="122">
        <f>IF(L3="","",INT(IF(1+('DB-Rud'!O$97-L3)/(('DB-Rud'!O$97-'DB-Rud'!O$96)/19)&gt;20,"20",IF(1+('DB-Rud'!O$97-L3)/(('DB-Rud'!O$97-'DB-Rud'!O$96)/19)&lt;0,0,1+(('DB-Rud'!O$97-L3)/(('DB-Rud'!O$97-'DB-Rud'!O$96)/19))))))</f>
        <v>13</v>
      </c>
      <c r="M4" s="122">
        <f>IF(M3="","",INT(IF(1+('DB-Rud'!P$97-M3)/(('DB-Rud'!P$97-'DB-Rud'!P$96)/19)&gt;20,"20",IF(1+('DB-Rud'!P$97-M3)/(('DB-Rud'!P$97-'DB-Rud'!P$96)/19)&lt;0,0,1+(('DB-Rud'!P$97-M3)/(('DB-Rud'!P$97-'DB-Rud'!P$96)/19))))))</f>
        <v>9</v>
      </c>
      <c r="N4" s="122">
        <f>IF(N3="","",INT(IF(1+('DB-Rud'!Q$97-N3)/(('DB-Rud'!Q$97-'DB-Rud'!Q$96)/19)&gt;20,"20",IF(1+('DB-Rud'!Q$97-N3)/(('DB-Rud'!Q$97-'DB-Rud'!Q$96)/19)&lt;0,0,1+(('DB-Rud'!Q$97-N3)/(('DB-Rud'!Q$97-'DB-Rud'!Q$96)/19))))))</f>
        <v>6</v>
      </c>
      <c r="O4" s="122">
        <f>IF(O3="","",INT(IF(1+('DB-Rud'!R$97-O3)/(('DB-Rud'!R$97-'DB-Rud'!R$96)/19)&gt;20,"20",IF(1+('DB-Rud'!R$97-O3)/(('DB-Rud'!R$97-'DB-Rud'!R$96)/19)&lt;0,0,1+(('DB-Rud'!R$97-O3)/(('DB-Rud'!R$97-'DB-Rud'!R$96)/19))))))</f>
        <v>8</v>
      </c>
      <c r="P4" s="122">
        <f>IF(P3="","",INT(IF(1+('DB-Rud'!S$97-P3)/(('DB-Rud'!S$97-'DB-Rud'!S$96)/19)&gt;20,"20",IF(1+('DB-Rud'!S$97-P3)/(('DB-Rud'!S$97-'DB-Rud'!S$96)/19)&lt;0,0,1+(('DB-Rud'!S$97-P3)/(('DB-Rud'!S$97-'DB-Rud'!S$96)/19))))))</f>
        <v>8</v>
      </c>
      <c r="Q4" s="122">
        <f>IF(Q3="","",INT(IF(1+('DB-Rud'!T$97-Q3)/(('DB-Rud'!T$97-'DB-Rud'!T$96)/19)&gt;20,"20",IF(1+('DB-Rud'!T$97-Q3)/(('DB-Rud'!T$97-'DB-Rud'!T$96)/19)&lt;0,0,1+(('DB-Rud'!T$97-Q3)/(('DB-Rud'!T$97-'DB-Rud'!T$96)/19))))))</f>
        <v>8</v>
      </c>
      <c r="R4" s="122">
        <f>IF(R3="","",INT(IF(1+('DB-Rud'!U$97-R3)/(('DB-Rud'!U$97-'DB-Rud'!U$96)/19)&gt;20,"20",IF(1+('DB-Rud'!U$97-R3)/(('DB-Rud'!U$97-'DB-Rud'!U$96)/19)&lt;0,0,1+(('DB-Rud'!U$97-R3)/(('DB-Rud'!U$97-'DB-Rud'!U$96)/19))))))</f>
        <v>7</v>
      </c>
      <c r="S4" s="122">
        <f>IF(S3="","",INT(IF(1+('DB-Rud'!V$97-S3)/(('DB-Rud'!V$97-'DB-Rud'!V$96)/19)&gt;20,"20",IF(1+('DB-Rud'!V$97-S3)/(('DB-Rud'!V$97-'DB-Rud'!V$96)/19)&lt;0,0,1+(('DB-Rud'!V$97-S3)/(('DB-Rud'!V$97-'DB-Rud'!V$96)/19))))))</f>
        <v>6</v>
      </c>
      <c r="U4" s="236"/>
      <c r="W4" s="105">
        <f>IFERROR(INT(MAX(D4,J4,M4,P4)),"")</f>
        <v>10</v>
      </c>
      <c r="X4" s="105">
        <f>IFERROR(INT(MAX(E4,K4,N4,Q4)),"")</f>
        <v>14</v>
      </c>
      <c r="Y4" s="105">
        <f>IFERROR(INT(R4),"")</f>
        <v>7</v>
      </c>
      <c r="Z4" s="105">
        <f>Y4+X4+W4</f>
        <v>31</v>
      </c>
      <c r="AA4" s="97"/>
      <c r="AB4" s="105">
        <f>IFERROR(INT(F4),"")</f>
        <v>9</v>
      </c>
      <c r="AC4" s="105">
        <f>IFERROR(INT(R4),"")</f>
        <v>7</v>
      </c>
      <c r="AD4" s="105">
        <f>IFERROR(AC4+AB4,"")</f>
        <v>16</v>
      </c>
      <c r="AE4" s="97"/>
      <c r="AF4" s="105">
        <f>IFERROR(INT(G4),"")</f>
        <v>12</v>
      </c>
      <c r="AG4" s="105">
        <f>IFERROR(INT(H4),"")</f>
        <v>10</v>
      </c>
      <c r="AH4" s="105">
        <f>IFERROR(INT(R4),"")</f>
        <v>7</v>
      </c>
      <c r="AI4" s="105">
        <f>IFERROR(MAX((AF4+AH4),(AG4+AH4)),"")</f>
        <v>19</v>
      </c>
      <c r="AJ4" s="2"/>
      <c r="AK4" s="234"/>
      <c r="AM4" s="136" t="s">
        <v>863</v>
      </c>
      <c r="AN4" s="138">
        <v>44357</v>
      </c>
      <c r="AO4" s="136" t="s">
        <v>878</v>
      </c>
    </row>
    <row r="6" spans="1:41" s="1" customFormat="1" ht="15.45">
      <c r="A6" s="126" t="s">
        <v>855</v>
      </c>
      <c r="B6" s="142" t="s">
        <v>847</v>
      </c>
      <c r="C6" s="143"/>
      <c r="D6" s="143"/>
      <c r="E6" s="143"/>
      <c r="F6" s="143"/>
      <c r="G6" s="144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U6" s="111" t="str">
        <f>IF(U7&gt;=60,"ok","")</f>
        <v/>
      </c>
      <c r="V6" s="6"/>
      <c r="W6" s="249" t="str">
        <f>IFERROR(IF(Z8&gt;=28,"ok",""),"")</f>
        <v/>
      </c>
      <c r="X6" s="250"/>
      <c r="Y6" s="250"/>
      <c r="Z6" s="251"/>
      <c r="AB6" s="249" t="str">
        <f>IFERROR(IF(AD8&gt;=18,"ok",""),"")</f>
        <v/>
      </c>
      <c r="AC6" s="250"/>
      <c r="AD6" s="251"/>
      <c r="AF6" s="249" t="str">
        <f>IFERROR(IF(AI8&gt;=18,"ok",""),"")</f>
        <v/>
      </c>
      <c r="AG6" s="250"/>
      <c r="AH6" s="250"/>
      <c r="AI6" s="251"/>
      <c r="AK6" s="240" t="str">
        <f>IF(OR(AND(U6="ok",W6="ok"),AND(U6="ok",AB6="ok"),AND(U6="ok",AF6="ok"))=TRUE,"LK-Kriterien vollständig erfüllt","")</f>
        <v/>
      </c>
      <c r="AM6" s="145"/>
      <c r="AN6" s="146"/>
      <c r="AO6" s="145"/>
    </row>
    <row r="7" spans="1:41" ht="12.9">
      <c r="A7" s="107">
        <v>2014</v>
      </c>
      <c r="B7" s="108" t="s">
        <v>853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243"/>
      <c r="W7" s="106" t="s">
        <v>848</v>
      </c>
      <c r="X7" s="106" t="s">
        <v>849</v>
      </c>
      <c r="Y7" s="106" t="s">
        <v>16</v>
      </c>
      <c r="Z7" s="106" t="s">
        <v>860</v>
      </c>
      <c r="AA7" s="2"/>
      <c r="AB7" s="104" t="s">
        <v>4</v>
      </c>
      <c r="AC7" s="104" t="s">
        <v>16</v>
      </c>
      <c r="AD7" s="106" t="s">
        <v>860</v>
      </c>
      <c r="AE7" s="2"/>
      <c r="AF7" s="104" t="s">
        <v>5</v>
      </c>
      <c r="AG7" s="104" t="s">
        <v>6</v>
      </c>
      <c r="AH7" s="104" t="s">
        <v>16</v>
      </c>
      <c r="AI7" s="106" t="s">
        <v>860</v>
      </c>
      <c r="AK7" s="241"/>
      <c r="AM7" s="145"/>
      <c r="AN7" s="146"/>
      <c r="AO7" s="145"/>
    </row>
    <row r="8" spans="1:41">
      <c r="A8" s="127" t="s">
        <v>856</v>
      </c>
      <c r="B8" s="109" t="s">
        <v>851</v>
      </c>
      <c r="C8" s="122" t="str">
        <f>IF(C7="","",INT(IF(1+('DB-Rud'!F$97-C7)/(('DB-Rud'!F$97-'DB-Rud'!F$96)/19)&gt;20,"20",IF(1+('DB-Rud'!F$97-C7)/(('DB-Rud'!F$97-'DB-Rud'!F$96)/19)&lt;0,0,1+(('DB-Rud'!F$97-C7)/(('DB-Rud'!F$97-'DB-Rud'!F$96)/19))))))</f>
        <v/>
      </c>
      <c r="D8" s="122" t="str">
        <f>IF(D7="","",INT(IF(1+('DB-Rud'!G$97-D7)/(('DB-Rud'!G$97-'DB-Rud'!G$96)/19)&gt;20,"20",IF(1+('DB-Rud'!G$97-D7)/(('DB-Rud'!G$97-'DB-Rud'!G$96)/19)&lt;0,0,1+(('DB-Rud'!G$97-D7)/(('DB-Rud'!G$97-'DB-Rud'!G$96)/19))))))</f>
        <v/>
      </c>
      <c r="E8" s="122" t="str">
        <f>IF(E7="","",INT(IF(1+('DB-Rud'!H$97-E7)/(('DB-Rud'!H$97-'DB-Rud'!H$96)/19)&gt;20,"20",IF(1+('DB-Rud'!H$97-E7)/(('DB-Rud'!H$97-'DB-Rud'!H$96)/19)&lt;0,0,1+(('DB-Rud'!H$97-E7)/(('DB-Rud'!H$97-'DB-Rud'!H$96)/19))))))</f>
        <v/>
      </c>
      <c r="F8" s="122" t="str">
        <f>IF(F7="","",INT(IF(1+('DB-Rud'!I$97-F7)/(('DB-Rud'!I$97-'DB-Rud'!I$96)/19)&gt;20,"20",IF(1+('DB-Rud'!I$97-F7)/(('DB-Rud'!I$97-'DB-Rud'!I$96)/19)&lt;0,0,1+(('DB-Rud'!I$97-F7)/(('DB-Rud'!I$97-'DB-Rud'!I$96)/19))))))</f>
        <v/>
      </c>
      <c r="G8" s="122" t="str">
        <f>IF(G7="","",INT(IF(1+('DB-Rud'!J$97-G7)/(('DB-Rud'!J$97-'DB-Rud'!J$96)/19)&gt;20,"20",IF(1+('DB-Rud'!J$97-G7)/(('DB-Rud'!J$97-'DB-Rud'!J$96)/19)&lt;0,0,1+(('DB-Rud'!J$97-G7)/(('DB-Rud'!J$97-'DB-Rud'!J$96)/19))))))</f>
        <v/>
      </c>
      <c r="H8" s="122" t="str">
        <f>IF(H7="","",INT(IF(1+('DB-Rud'!K$97-H7)/(('DB-Rud'!K$97-'DB-Rud'!K$96)/19)&gt;20,"20",IF(1+('DB-Rud'!K$97-H7)/(('DB-Rud'!K$97-'DB-Rud'!K$96)/19)&lt;0,0,1+(('DB-Rud'!K$97-H7)/(('DB-Rud'!K$97-'DB-Rud'!K$96)/19))))))</f>
        <v/>
      </c>
      <c r="I8" s="122" t="str">
        <f>IF(I7="","",INT(IF(1+('DB-Rud'!L$97-I7)/(('DB-Rud'!L$97-'DB-Rud'!L$96)/19)&gt;20,"20",IF(1+('DB-Rud'!L$97-I7)/(('DB-Rud'!L$97-'DB-Rud'!L$96)/19)&lt;0,0,1+(('DB-Rud'!L$97-I7)/(('DB-Rud'!L$97-'DB-Rud'!L$96)/19))))))</f>
        <v/>
      </c>
      <c r="J8" s="122" t="str">
        <f>IF(J7="","",INT(IF(1+('DB-Rud'!M$97-J7)/(('DB-Rud'!M$97-'DB-Rud'!M$96)/19)&gt;20,"20",IF(1+('DB-Rud'!M$97-J7)/(('DB-Rud'!M$97-'DB-Rud'!M$96)/19)&lt;0,0,1+(('DB-Rud'!M$97-J7)/(('DB-Rud'!M$97-'DB-Rud'!M$96)/19))))))</f>
        <v/>
      </c>
      <c r="K8" s="122" t="str">
        <f>IF(K7="","",INT(IF(1+('DB-Rud'!N$97-K7)/(('DB-Rud'!N$97-'DB-Rud'!N$96)/19)&gt;20,"20",IF(1+('DB-Rud'!N$97-K7)/(('DB-Rud'!N$97-'DB-Rud'!N$96)/19)&lt;0,0,1+(('DB-Rud'!N$97-K7)/(('DB-Rud'!N$97-'DB-Rud'!N$96)/19))))))</f>
        <v/>
      </c>
      <c r="L8" s="122" t="str">
        <f>IF(L7="","",INT(IF(1+('DB-Rud'!O$97-L7)/(('DB-Rud'!O$97-'DB-Rud'!O$96)/19)&gt;20,"20",IF(1+('DB-Rud'!O$97-L7)/(('DB-Rud'!O$97-'DB-Rud'!O$96)/19)&lt;0,0,1+(('DB-Rud'!O$97-L7)/(('DB-Rud'!O$97-'DB-Rud'!O$96)/19))))))</f>
        <v/>
      </c>
      <c r="M8" s="122" t="str">
        <f>IF(M7="","",INT(IF(1+('DB-Rud'!P$97-M7)/(('DB-Rud'!P$97-'DB-Rud'!P$96)/19)&gt;20,"20",IF(1+('DB-Rud'!P$97-M7)/(('DB-Rud'!P$97-'DB-Rud'!P$96)/19)&lt;0,0,1+(('DB-Rud'!P$97-M7)/(('DB-Rud'!P$97-'DB-Rud'!P$96)/19))))))</f>
        <v/>
      </c>
      <c r="N8" s="122" t="str">
        <f>IF(N7="","",INT(IF(1+('DB-Rud'!Q$97-N7)/(('DB-Rud'!Q$97-'DB-Rud'!Q$96)/19)&gt;20,"20",IF(1+('DB-Rud'!Q$97-N7)/(('DB-Rud'!Q$97-'DB-Rud'!Q$96)/19)&lt;0,0,1+(('DB-Rud'!Q$97-N7)/(('DB-Rud'!Q$97-'DB-Rud'!Q$96)/19))))))</f>
        <v/>
      </c>
      <c r="O8" s="122" t="str">
        <f>IF(O7="","",INT(IF(1+('DB-Rud'!R$97-O7)/(('DB-Rud'!R$97-'DB-Rud'!R$96)/19)&gt;20,"20",IF(1+('DB-Rud'!R$97-O7)/(('DB-Rud'!R$97-'DB-Rud'!R$96)/19)&lt;0,0,1+(('DB-Rud'!R$97-O7)/(('DB-Rud'!R$97-'DB-Rud'!R$96)/19))))))</f>
        <v/>
      </c>
      <c r="P8" s="122" t="str">
        <f>IF(P7="","",INT(IF(1+('DB-Rud'!S$97-P7)/(('DB-Rud'!S$97-'DB-Rud'!S$96)/19)&gt;20,"20",IF(1+('DB-Rud'!S$97-P7)/(('DB-Rud'!S$97-'DB-Rud'!S$96)/19)&lt;0,0,1+(('DB-Rud'!S$97-P7)/(('DB-Rud'!S$97-'DB-Rud'!S$96)/19))))))</f>
        <v/>
      </c>
      <c r="Q8" s="122" t="str">
        <f>IF(Q7="","",INT(IF(1+('DB-Rud'!T$97-Q7)/(('DB-Rud'!T$97-'DB-Rud'!T$96)/19)&gt;20,"20",IF(1+('DB-Rud'!T$97-Q7)/(('DB-Rud'!T$97-'DB-Rud'!T$96)/19)&lt;0,0,1+(('DB-Rud'!T$97-Q7)/(('DB-Rud'!T$97-'DB-Rud'!T$96)/19))))))</f>
        <v/>
      </c>
      <c r="R8" s="122" t="str">
        <f>IF(R7="","",INT(IF(1+('DB-Rud'!U$97-R7)/(('DB-Rud'!U$97-'DB-Rud'!U$96)/19)&gt;20,"20",IF(1+('DB-Rud'!U$97-R7)/(('DB-Rud'!U$97-'DB-Rud'!U$96)/19)&lt;0,0,1+(('DB-Rud'!U$97-R7)/(('DB-Rud'!U$97-'DB-Rud'!U$96)/19))))))</f>
        <v/>
      </c>
      <c r="S8" s="122" t="str">
        <f>IF(S7="","",INT(IF(1+('DB-Rud'!V$97-S7)/(('DB-Rud'!V$97-'DB-Rud'!V$96)/19)&gt;20,"20",IF(1+('DB-Rud'!V$97-S7)/(('DB-Rud'!V$97-'DB-Rud'!V$96)/19)&lt;0,0,1+(('DB-Rud'!V$97-S7)/(('DB-Rud'!V$97-'DB-Rud'!V$96)/19))))))</f>
        <v/>
      </c>
      <c r="U8" s="244"/>
      <c r="W8" s="105">
        <f>IFERROR(INT(MAX(D8,J8,M8,P8)),"")</f>
        <v>0</v>
      </c>
      <c r="X8" s="105">
        <f>IFERROR(INT(MAX(E8,K8,N8,Q8)),"")</f>
        <v>0</v>
      </c>
      <c r="Y8" s="105">
        <f>IFERROR(INT(MAX(R8,R8)),"")</f>
        <v>0</v>
      </c>
      <c r="Z8" s="105">
        <f>Y8+X8+W8</f>
        <v>0</v>
      </c>
      <c r="AA8" s="97"/>
      <c r="AB8" s="105">
        <f>IFERROR(INT(MAX(F8,F8)),"")</f>
        <v>0</v>
      </c>
      <c r="AC8" s="105">
        <f>IFERROR(INT(MAX(R8,R8)),"")</f>
        <v>0</v>
      </c>
      <c r="AD8" s="105">
        <f>IFERROR(AC8+AB8,"dd")</f>
        <v>0</v>
      </c>
      <c r="AE8" s="97"/>
      <c r="AF8" s="105">
        <f>IFERROR(INT(MAX(G8,G8)),"")</f>
        <v>0</v>
      </c>
      <c r="AG8" s="105">
        <f>IFERROR(INT(MAX(H8,H8)),"")</f>
        <v>0</v>
      </c>
      <c r="AH8" s="105">
        <f>IFERROR(INT(MAX(R8,R8)),"")</f>
        <v>0</v>
      </c>
      <c r="AI8" s="105">
        <f>IFERROR(MAX((AF8+AH8),(AG8+AH8)),"")</f>
        <v>0</v>
      </c>
      <c r="AJ8" s="2"/>
      <c r="AK8" s="242"/>
      <c r="AM8" s="145"/>
      <c r="AN8" s="146"/>
      <c r="AO8" s="145"/>
    </row>
    <row r="10" spans="1:41" s="1" customFormat="1" ht="15.45">
      <c r="A10" s="126" t="s">
        <v>855</v>
      </c>
      <c r="B10" s="142" t="s">
        <v>847</v>
      </c>
      <c r="C10" s="143"/>
      <c r="D10" s="143"/>
      <c r="E10" s="143"/>
      <c r="F10" s="143"/>
      <c r="G10" s="144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U10" s="111" t="str">
        <f t="shared" ref="U10" si="0">IF(U11&gt;=60,"ok","")</f>
        <v/>
      </c>
      <c r="V10" s="6"/>
      <c r="W10" s="249" t="str">
        <f t="shared" ref="W10" si="1">IFERROR(IF(Z12&gt;=28,"ok",""),"")</f>
        <v/>
      </c>
      <c r="X10" s="250"/>
      <c r="Y10" s="250"/>
      <c r="Z10" s="251"/>
      <c r="AB10" s="249" t="str">
        <f t="shared" ref="AB10" si="2">IFERROR(IF(AD12&gt;=18,"ok",""),"")</f>
        <v/>
      </c>
      <c r="AC10" s="250"/>
      <c r="AD10" s="251"/>
      <c r="AF10" s="249" t="str">
        <f t="shared" ref="AF10" si="3">IFERROR(IF(AI12&gt;=18,"ok",""),"")</f>
        <v/>
      </c>
      <c r="AG10" s="250"/>
      <c r="AH10" s="250"/>
      <c r="AI10" s="251"/>
      <c r="AK10" s="240" t="str">
        <f t="shared" ref="AK10" si="4">IF(OR(AND(U10="ok",W10="ok"),AND(U10="ok",AB10="ok"),AND(U10="ok",AF10="ok"))=TRUE,"LK-Kriterien vollständig erfüllt","")</f>
        <v/>
      </c>
      <c r="AM10" s="145"/>
      <c r="AN10" s="146"/>
      <c r="AO10" s="145"/>
    </row>
    <row r="11" spans="1:41" ht="12.9">
      <c r="A11" s="107">
        <v>2014</v>
      </c>
      <c r="B11" s="108" t="s">
        <v>853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243"/>
      <c r="W11" s="106" t="s">
        <v>848</v>
      </c>
      <c r="X11" s="106" t="s">
        <v>849</v>
      </c>
      <c r="Y11" s="106" t="s">
        <v>16</v>
      </c>
      <c r="Z11" s="106" t="s">
        <v>860</v>
      </c>
      <c r="AA11" s="2"/>
      <c r="AB11" s="104" t="s">
        <v>4</v>
      </c>
      <c r="AC11" s="104" t="s">
        <v>16</v>
      </c>
      <c r="AD11" s="106" t="s">
        <v>860</v>
      </c>
      <c r="AE11" s="2"/>
      <c r="AF11" s="104" t="s">
        <v>5</v>
      </c>
      <c r="AG11" s="104" t="s">
        <v>6</v>
      </c>
      <c r="AH11" s="104" t="s">
        <v>16</v>
      </c>
      <c r="AI11" s="106" t="s">
        <v>860</v>
      </c>
      <c r="AK11" s="241"/>
      <c r="AM11" s="145"/>
      <c r="AN11" s="146"/>
      <c r="AO11" s="145"/>
    </row>
    <row r="12" spans="1:41">
      <c r="A12" s="127" t="s">
        <v>856</v>
      </c>
      <c r="B12" s="109" t="s">
        <v>851</v>
      </c>
      <c r="C12" s="122" t="str">
        <f>IF(C11="","",INT(IF(1+('DB-Rud'!F$97-C11)/(('DB-Rud'!F$97-'DB-Rud'!F$96)/19)&gt;20,"20",IF(1+('DB-Rud'!F$97-C11)/(('DB-Rud'!F$97-'DB-Rud'!F$96)/19)&lt;0,0,1+(('DB-Rud'!F$97-C11)/(('DB-Rud'!F$97-'DB-Rud'!F$96)/19))))))</f>
        <v/>
      </c>
      <c r="D12" s="122" t="str">
        <f>IF(D11="","",INT(IF(1+('DB-Rud'!G$97-D11)/(('DB-Rud'!G$97-'DB-Rud'!G$96)/19)&gt;20,"20",IF(1+('DB-Rud'!G$97-D11)/(('DB-Rud'!G$97-'DB-Rud'!G$96)/19)&lt;0,0,1+(('DB-Rud'!G$97-D11)/(('DB-Rud'!G$97-'DB-Rud'!G$96)/19))))))</f>
        <v/>
      </c>
      <c r="E12" s="122" t="str">
        <f>IF(E11="","",INT(IF(1+('DB-Rud'!H$97-E11)/(('DB-Rud'!H$97-'DB-Rud'!H$96)/19)&gt;20,"20",IF(1+('DB-Rud'!H$97-E11)/(('DB-Rud'!H$97-'DB-Rud'!H$96)/19)&lt;0,0,1+(('DB-Rud'!H$97-E11)/(('DB-Rud'!H$97-'DB-Rud'!H$96)/19))))))</f>
        <v/>
      </c>
      <c r="F12" s="122" t="str">
        <f>IF(F11="","",INT(IF(1+('DB-Rud'!I$97-F11)/(('DB-Rud'!I$97-'DB-Rud'!I$96)/19)&gt;20,"20",IF(1+('DB-Rud'!I$97-F11)/(('DB-Rud'!I$97-'DB-Rud'!I$96)/19)&lt;0,0,1+(('DB-Rud'!I$97-F11)/(('DB-Rud'!I$97-'DB-Rud'!I$96)/19))))))</f>
        <v/>
      </c>
      <c r="G12" s="122" t="str">
        <f>IF(G11="","",INT(IF(1+('DB-Rud'!J$97-G11)/(('DB-Rud'!J$97-'DB-Rud'!J$96)/19)&gt;20,"20",IF(1+('DB-Rud'!J$97-G11)/(('DB-Rud'!J$97-'DB-Rud'!J$96)/19)&lt;0,0,1+(('DB-Rud'!J$97-G11)/(('DB-Rud'!J$97-'DB-Rud'!J$96)/19))))))</f>
        <v/>
      </c>
      <c r="H12" s="122" t="str">
        <f>IF(H11="","",INT(IF(1+('DB-Rud'!K$97-H11)/(('DB-Rud'!K$97-'DB-Rud'!K$96)/19)&gt;20,"20",IF(1+('DB-Rud'!K$97-H11)/(('DB-Rud'!K$97-'DB-Rud'!K$96)/19)&lt;0,0,1+(('DB-Rud'!K$97-H11)/(('DB-Rud'!K$97-'DB-Rud'!K$96)/19))))))</f>
        <v/>
      </c>
      <c r="I12" s="122" t="str">
        <f>IF(I11="","",INT(IF(1+('DB-Rud'!L$97-I11)/(('DB-Rud'!L$97-'DB-Rud'!L$96)/19)&gt;20,"20",IF(1+('DB-Rud'!L$97-I11)/(('DB-Rud'!L$97-'DB-Rud'!L$96)/19)&lt;0,0,1+(('DB-Rud'!L$97-I11)/(('DB-Rud'!L$97-'DB-Rud'!L$96)/19))))))</f>
        <v/>
      </c>
      <c r="J12" s="122" t="str">
        <f>IF(J11="","",INT(IF(1+('DB-Rud'!M$97-J11)/(('DB-Rud'!M$97-'DB-Rud'!M$96)/19)&gt;20,"20",IF(1+('DB-Rud'!M$97-J11)/(('DB-Rud'!M$97-'DB-Rud'!M$96)/19)&lt;0,0,1+(('DB-Rud'!M$97-J11)/(('DB-Rud'!M$97-'DB-Rud'!M$96)/19))))))</f>
        <v/>
      </c>
      <c r="K12" s="122" t="str">
        <f>IF(K11="","",INT(IF(1+('DB-Rud'!N$97-K11)/(('DB-Rud'!N$97-'DB-Rud'!N$96)/19)&gt;20,"20",IF(1+('DB-Rud'!N$97-K11)/(('DB-Rud'!N$97-'DB-Rud'!N$96)/19)&lt;0,0,1+(('DB-Rud'!N$97-K11)/(('DB-Rud'!N$97-'DB-Rud'!N$96)/19))))))</f>
        <v/>
      </c>
      <c r="L12" s="122" t="str">
        <f>IF(L11="","",INT(IF(1+('DB-Rud'!O$97-L11)/(('DB-Rud'!O$97-'DB-Rud'!O$96)/19)&gt;20,"20",IF(1+('DB-Rud'!O$97-L11)/(('DB-Rud'!O$97-'DB-Rud'!O$96)/19)&lt;0,0,1+(('DB-Rud'!O$97-L11)/(('DB-Rud'!O$97-'DB-Rud'!O$96)/19))))))</f>
        <v/>
      </c>
      <c r="M12" s="122" t="str">
        <f>IF(M11="","",INT(IF(1+('DB-Rud'!P$97-M11)/(('DB-Rud'!P$97-'DB-Rud'!P$96)/19)&gt;20,"20",IF(1+('DB-Rud'!P$97-M11)/(('DB-Rud'!P$97-'DB-Rud'!P$96)/19)&lt;0,0,1+(('DB-Rud'!P$97-M11)/(('DB-Rud'!P$97-'DB-Rud'!P$96)/19))))))</f>
        <v/>
      </c>
      <c r="N12" s="122" t="str">
        <f>IF(N11="","",INT(IF(1+('DB-Rud'!Q$97-N11)/(('DB-Rud'!Q$97-'DB-Rud'!Q$96)/19)&gt;20,"20",IF(1+('DB-Rud'!Q$97-N11)/(('DB-Rud'!Q$97-'DB-Rud'!Q$96)/19)&lt;0,0,1+(('DB-Rud'!Q$97-N11)/(('DB-Rud'!Q$97-'DB-Rud'!Q$96)/19))))))</f>
        <v/>
      </c>
      <c r="O12" s="122" t="str">
        <f>IF(O11="","",INT(IF(1+('DB-Rud'!R$97-O11)/(('DB-Rud'!R$97-'DB-Rud'!R$96)/19)&gt;20,"20",IF(1+('DB-Rud'!R$97-O11)/(('DB-Rud'!R$97-'DB-Rud'!R$96)/19)&lt;0,0,1+(('DB-Rud'!R$97-O11)/(('DB-Rud'!R$97-'DB-Rud'!R$96)/19))))))</f>
        <v/>
      </c>
      <c r="P12" s="122" t="str">
        <f>IF(P11="","",INT(IF(1+('DB-Rud'!S$97-P11)/(('DB-Rud'!S$97-'DB-Rud'!S$96)/19)&gt;20,"20",IF(1+('DB-Rud'!S$97-P11)/(('DB-Rud'!S$97-'DB-Rud'!S$96)/19)&lt;0,0,1+(('DB-Rud'!S$97-P11)/(('DB-Rud'!S$97-'DB-Rud'!S$96)/19))))))</f>
        <v/>
      </c>
      <c r="Q12" s="122" t="str">
        <f>IF(Q11="","",INT(IF(1+('DB-Rud'!T$97-Q11)/(('DB-Rud'!T$97-'DB-Rud'!T$96)/19)&gt;20,"20",IF(1+('DB-Rud'!T$97-Q11)/(('DB-Rud'!T$97-'DB-Rud'!T$96)/19)&lt;0,0,1+(('DB-Rud'!T$97-Q11)/(('DB-Rud'!T$97-'DB-Rud'!T$96)/19))))))</f>
        <v/>
      </c>
      <c r="R12" s="122" t="str">
        <f>IF(R11="","",INT(IF(1+('DB-Rud'!U$97-R11)/(('DB-Rud'!U$97-'DB-Rud'!U$96)/19)&gt;20,"20",IF(1+('DB-Rud'!U$97-R11)/(('DB-Rud'!U$97-'DB-Rud'!U$96)/19)&lt;0,0,1+(('DB-Rud'!U$97-R11)/(('DB-Rud'!U$97-'DB-Rud'!U$96)/19))))))</f>
        <v/>
      </c>
      <c r="S12" s="122" t="str">
        <f>IF(S11="","",INT(IF(1+('DB-Rud'!V$97-S11)/(('DB-Rud'!V$97-'DB-Rud'!V$96)/19)&gt;20,"20",IF(1+('DB-Rud'!V$97-S11)/(('DB-Rud'!V$97-'DB-Rud'!V$96)/19)&lt;0,0,1+(('DB-Rud'!V$97-S11)/(('DB-Rud'!V$97-'DB-Rud'!V$96)/19))))))</f>
        <v/>
      </c>
      <c r="U12" s="244"/>
      <c r="W12" s="105">
        <f t="shared" ref="W12" si="5">IFERROR(INT(MAX(D12,J12,M12,P12)),"")</f>
        <v>0</v>
      </c>
      <c r="X12" s="105">
        <f t="shared" ref="X12" si="6">IFERROR(INT(MAX(E12,K12,N12,Q12)),"")</f>
        <v>0</v>
      </c>
      <c r="Y12" s="105">
        <f t="shared" ref="Y12" si="7">IFERROR(INT(MAX(R12,R12)),"")</f>
        <v>0</v>
      </c>
      <c r="Z12" s="105">
        <f t="shared" ref="Z12" si="8">Y12+X12+W12</f>
        <v>0</v>
      </c>
      <c r="AA12" s="97"/>
      <c r="AB12" s="105">
        <f t="shared" ref="AB12" si="9">IFERROR(INT(MAX(F12,F12)),"")</f>
        <v>0</v>
      </c>
      <c r="AC12" s="105">
        <f t="shared" ref="AC12" si="10">IFERROR(INT(MAX(R12,R12)),"")</f>
        <v>0</v>
      </c>
      <c r="AD12" s="105">
        <f t="shared" ref="AD12" si="11">IFERROR(AC12+AB12,"dd")</f>
        <v>0</v>
      </c>
      <c r="AE12" s="97"/>
      <c r="AF12" s="105">
        <f t="shared" ref="AF12" si="12">IFERROR(INT(MAX(G12,G12)),"")</f>
        <v>0</v>
      </c>
      <c r="AG12" s="105">
        <f t="shared" ref="AG12" si="13">IFERROR(INT(MAX(H12,H12)),"")</f>
        <v>0</v>
      </c>
      <c r="AH12" s="105">
        <f t="shared" ref="AH12" si="14">IFERROR(INT(MAX(R12,R12)),"")</f>
        <v>0</v>
      </c>
      <c r="AI12" s="105">
        <f t="shared" ref="AI12" si="15">IFERROR(MAX((AF12+AH12),(AG12+AH12)),"")</f>
        <v>0</v>
      </c>
      <c r="AJ12" s="2"/>
      <c r="AK12" s="242"/>
      <c r="AM12" s="145"/>
      <c r="AN12" s="146"/>
      <c r="AO12" s="145"/>
    </row>
    <row r="14" spans="1:41" s="1" customFormat="1" ht="15.45">
      <c r="A14" s="126" t="s">
        <v>855</v>
      </c>
      <c r="B14" s="142" t="s">
        <v>847</v>
      </c>
      <c r="C14" s="143"/>
      <c r="D14" s="143"/>
      <c r="E14" s="143"/>
      <c r="F14" s="143"/>
      <c r="G14" s="144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U14" s="111" t="str">
        <f t="shared" ref="U14" si="16">IF(U15&gt;=60,"ok","")</f>
        <v/>
      </c>
      <c r="V14" s="6"/>
      <c r="W14" s="249" t="str">
        <f t="shared" ref="W14" si="17">IFERROR(IF(Z16&gt;=28,"ok",""),"")</f>
        <v/>
      </c>
      <c r="X14" s="250"/>
      <c r="Y14" s="250"/>
      <c r="Z14" s="251"/>
      <c r="AB14" s="249" t="str">
        <f t="shared" ref="AB14" si="18">IFERROR(IF(AD16&gt;=18,"ok",""),"")</f>
        <v/>
      </c>
      <c r="AC14" s="250"/>
      <c r="AD14" s="251"/>
      <c r="AF14" s="249" t="str">
        <f t="shared" ref="AF14" si="19">IFERROR(IF(AI16&gt;=18,"ok",""),"")</f>
        <v/>
      </c>
      <c r="AG14" s="250"/>
      <c r="AH14" s="250"/>
      <c r="AI14" s="251"/>
      <c r="AK14" s="240" t="str">
        <f t="shared" ref="AK14" si="20">IF(OR(AND(U14="ok",W14="ok"),AND(U14="ok",AB14="ok"),AND(U14="ok",AF14="ok"))=TRUE,"LK-Kriterien vollständig erfüllt","")</f>
        <v/>
      </c>
      <c r="AM14" s="145"/>
      <c r="AN14" s="146"/>
      <c r="AO14" s="145"/>
    </row>
    <row r="15" spans="1:41" ht="12.9">
      <c r="A15" s="107">
        <v>2014</v>
      </c>
      <c r="B15" s="108" t="s">
        <v>853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243"/>
      <c r="W15" s="106" t="s">
        <v>848</v>
      </c>
      <c r="X15" s="106" t="s">
        <v>849</v>
      </c>
      <c r="Y15" s="106" t="s">
        <v>16</v>
      </c>
      <c r="Z15" s="106" t="s">
        <v>860</v>
      </c>
      <c r="AA15" s="2"/>
      <c r="AB15" s="104" t="s">
        <v>4</v>
      </c>
      <c r="AC15" s="104" t="s">
        <v>16</v>
      </c>
      <c r="AD15" s="106" t="s">
        <v>860</v>
      </c>
      <c r="AE15" s="2"/>
      <c r="AF15" s="104" t="s">
        <v>5</v>
      </c>
      <c r="AG15" s="104" t="s">
        <v>6</v>
      </c>
      <c r="AH15" s="104" t="s">
        <v>16</v>
      </c>
      <c r="AI15" s="106" t="s">
        <v>860</v>
      </c>
      <c r="AK15" s="241"/>
      <c r="AM15" s="145"/>
      <c r="AN15" s="146"/>
      <c r="AO15" s="145"/>
    </row>
    <row r="16" spans="1:41">
      <c r="A16" s="127" t="s">
        <v>856</v>
      </c>
      <c r="B16" s="109" t="s">
        <v>851</v>
      </c>
      <c r="C16" s="122" t="str">
        <f>IF(C15="","",INT(IF(1+('DB-Rud'!F$97-C15)/(('DB-Rud'!F$97-'DB-Rud'!F$96)/19)&gt;20,"20",IF(1+('DB-Rud'!F$97-C15)/(('DB-Rud'!F$97-'DB-Rud'!F$96)/19)&lt;0,0,1+(('DB-Rud'!F$97-C15)/(('DB-Rud'!F$97-'DB-Rud'!F$96)/19))))))</f>
        <v/>
      </c>
      <c r="D16" s="122" t="str">
        <f>IF(D15="","",INT(IF(1+('DB-Rud'!G$97-D15)/(('DB-Rud'!G$97-'DB-Rud'!G$96)/19)&gt;20,"20",IF(1+('DB-Rud'!G$97-D15)/(('DB-Rud'!G$97-'DB-Rud'!G$96)/19)&lt;0,0,1+(('DB-Rud'!G$97-D15)/(('DB-Rud'!G$97-'DB-Rud'!G$96)/19))))))</f>
        <v/>
      </c>
      <c r="E16" s="122" t="str">
        <f>IF(E15="","",INT(IF(1+('DB-Rud'!H$97-E15)/(('DB-Rud'!H$97-'DB-Rud'!H$96)/19)&gt;20,"20",IF(1+('DB-Rud'!H$97-E15)/(('DB-Rud'!H$97-'DB-Rud'!H$96)/19)&lt;0,0,1+(('DB-Rud'!H$97-E15)/(('DB-Rud'!H$97-'DB-Rud'!H$96)/19))))))</f>
        <v/>
      </c>
      <c r="F16" s="122" t="str">
        <f>IF(F15="","",INT(IF(1+('DB-Rud'!I$97-F15)/(('DB-Rud'!I$97-'DB-Rud'!I$96)/19)&gt;20,"20",IF(1+('DB-Rud'!I$97-F15)/(('DB-Rud'!I$97-'DB-Rud'!I$96)/19)&lt;0,0,1+(('DB-Rud'!I$97-F15)/(('DB-Rud'!I$97-'DB-Rud'!I$96)/19))))))</f>
        <v/>
      </c>
      <c r="G16" s="122" t="str">
        <f>IF(G15="","",INT(IF(1+('DB-Rud'!J$97-G15)/(('DB-Rud'!J$97-'DB-Rud'!J$96)/19)&gt;20,"20",IF(1+('DB-Rud'!J$97-G15)/(('DB-Rud'!J$97-'DB-Rud'!J$96)/19)&lt;0,0,1+(('DB-Rud'!J$97-G15)/(('DB-Rud'!J$97-'DB-Rud'!J$96)/19))))))</f>
        <v/>
      </c>
      <c r="H16" s="122" t="str">
        <f>IF(H15="","",INT(IF(1+('DB-Rud'!K$97-H15)/(('DB-Rud'!K$97-'DB-Rud'!K$96)/19)&gt;20,"20",IF(1+('DB-Rud'!K$97-H15)/(('DB-Rud'!K$97-'DB-Rud'!K$96)/19)&lt;0,0,1+(('DB-Rud'!K$97-H15)/(('DB-Rud'!K$97-'DB-Rud'!K$96)/19))))))</f>
        <v/>
      </c>
      <c r="I16" s="122" t="str">
        <f>IF(I15="","",INT(IF(1+('DB-Rud'!L$97-I15)/(('DB-Rud'!L$97-'DB-Rud'!L$96)/19)&gt;20,"20",IF(1+('DB-Rud'!L$97-I15)/(('DB-Rud'!L$97-'DB-Rud'!L$96)/19)&lt;0,0,1+(('DB-Rud'!L$97-I15)/(('DB-Rud'!L$97-'DB-Rud'!L$96)/19))))))</f>
        <v/>
      </c>
      <c r="J16" s="122" t="str">
        <f>IF(J15="","",INT(IF(1+('DB-Rud'!M$97-J15)/(('DB-Rud'!M$97-'DB-Rud'!M$96)/19)&gt;20,"20",IF(1+('DB-Rud'!M$97-J15)/(('DB-Rud'!M$97-'DB-Rud'!M$96)/19)&lt;0,0,1+(('DB-Rud'!M$97-J15)/(('DB-Rud'!M$97-'DB-Rud'!M$96)/19))))))</f>
        <v/>
      </c>
      <c r="K16" s="122" t="str">
        <f>IF(K15="","",INT(IF(1+('DB-Rud'!N$97-K15)/(('DB-Rud'!N$97-'DB-Rud'!N$96)/19)&gt;20,"20",IF(1+('DB-Rud'!N$97-K15)/(('DB-Rud'!N$97-'DB-Rud'!N$96)/19)&lt;0,0,1+(('DB-Rud'!N$97-K15)/(('DB-Rud'!N$97-'DB-Rud'!N$96)/19))))))</f>
        <v/>
      </c>
      <c r="L16" s="122" t="str">
        <f>IF(L15="","",INT(IF(1+('DB-Rud'!O$97-L15)/(('DB-Rud'!O$97-'DB-Rud'!O$96)/19)&gt;20,"20",IF(1+('DB-Rud'!O$97-L15)/(('DB-Rud'!O$97-'DB-Rud'!O$96)/19)&lt;0,0,1+(('DB-Rud'!O$97-L15)/(('DB-Rud'!O$97-'DB-Rud'!O$96)/19))))))</f>
        <v/>
      </c>
      <c r="M16" s="122" t="str">
        <f>IF(M15="","",INT(IF(1+('DB-Rud'!P$97-M15)/(('DB-Rud'!P$97-'DB-Rud'!P$96)/19)&gt;20,"20",IF(1+('DB-Rud'!P$97-M15)/(('DB-Rud'!P$97-'DB-Rud'!P$96)/19)&lt;0,0,1+(('DB-Rud'!P$97-M15)/(('DB-Rud'!P$97-'DB-Rud'!P$96)/19))))))</f>
        <v/>
      </c>
      <c r="N16" s="122" t="str">
        <f>IF(N15="","",INT(IF(1+('DB-Rud'!Q$97-N15)/(('DB-Rud'!Q$97-'DB-Rud'!Q$96)/19)&gt;20,"20",IF(1+('DB-Rud'!Q$97-N15)/(('DB-Rud'!Q$97-'DB-Rud'!Q$96)/19)&lt;0,0,1+(('DB-Rud'!Q$97-N15)/(('DB-Rud'!Q$97-'DB-Rud'!Q$96)/19))))))</f>
        <v/>
      </c>
      <c r="O16" s="122" t="str">
        <f>IF(O15="","",INT(IF(1+('DB-Rud'!R$97-O15)/(('DB-Rud'!R$97-'DB-Rud'!R$96)/19)&gt;20,"20",IF(1+('DB-Rud'!R$97-O15)/(('DB-Rud'!R$97-'DB-Rud'!R$96)/19)&lt;0,0,1+(('DB-Rud'!R$97-O15)/(('DB-Rud'!R$97-'DB-Rud'!R$96)/19))))))</f>
        <v/>
      </c>
      <c r="P16" s="122" t="str">
        <f>IF(P15="","",INT(IF(1+('DB-Rud'!S$97-P15)/(('DB-Rud'!S$97-'DB-Rud'!S$96)/19)&gt;20,"20",IF(1+('DB-Rud'!S$97-P15)/(('DB-Rud'!S$97-'DB-Rud'!S$96)/19)&lt;0,0,1+(('DB-Rud'!S$97-P15)/(('DB-Rud'!S$97-'DB-Rud'!S$96)/19))))))</f>
        <v/>
      </c>
      <c r="Q16" s="122" t="str">
        <f>IF(Q15="","",INT(IF(1+('DB-Rud'!T$97-Q15)/(('DB-Rud'!T$97-'DB-Rud'!T$96)/19)&gt;20,"20",IF(1+('DB-Rud'!T$97-Q15)/(('DB-Rud'!T$97-'DB-Rud'!T$96)/19)&lt;0,0,1+(('DB-Rud'!T$97-Q15)/(('DB-Rud'!T$97-'DB-Rud'!T$96)/19))))))</f>
        <v/>
      </c>
      <c r="R16" s="122" t="str">
        <f>IF(R15="","",INT(IF(1+('DB-Rud'!U$97-R15)/(('DB-Rud'!U$97-'DB-Rud'!U$96)/19)&gt;20,"20",IF(1+('DB-Rud'!U$97-R15)/(('DB-Rud'!U$97-'DB-Rud'!U$96)/19)&lt;0,0,1+(('DB-Rud'!U$97-R15)/(('DB-Rud'!U$97-'DB-Rud'!U$96)/19))))))</f>
        <v/>
      </c>
      <c r="S16" s="122" t="str">
        <f>IF(S15="","",INT(IF(1+('DB-Rud'!V$97-S15)/(('DB-Rud'!V$97-'DB-Rud'!V$96)/19)&gt;20,"20",IF(1+('DB-Rud'!V$97-S15)/(('DB-Rud'!V$97-'DB-Rud'!V$96)/19)&lt;0,0,1+(('DB-Rud'!V$97-S15)/(('DB-Rud'!V$97-'DB-Rud'!V$96)/19))))))</f>
        <v/>
      </c>
      <c r="U16" s="244"/>
      <c r="W16" s="105">
        <f t="shared" ref="W16" si="21">IFERROR(INT(MAX(D16,J16,M16,P16)),"")</f>
        <v>0</v>
      </c>
      <c r="X16" s="105">
        <f t="shared" ref="X16" si="22">IFERROR(INT(MAX(E16,K16,N16,Q16)),"")</f>
        <v>0</v>
      </c>
      <c r="Y16" s="105">
        <f t="shared" ref="Y16" si="23">IFERROR(INT(MAX(R16,R16)),"")</f>
        <v>0</v>
      </c>
      <c r="Z16" s="105">
        <f t="shared" ref="Z16" si="24">Y16+X16+W16</f>
        <v>0</v>
      </c>
      <c r="AA16" s="97"/>
      <c r="AB16" s="105">
        <f t="shared" ref="AB16" si="25">IFERROR(INT(MAX(F16,F16)),"")</f>
        <v>0</v>
      </c>
      <c r="AC16" s="105">
        <f t="shared" ref="AC16" si="26">IFERROR(INT(MAX(R16,R16)),"")</f>
        <v>0</v>
      </c>
      <c r="AD16" s="105">
        <f t="shared" ref="AD16" si="27">IFERROR(AC16+AB16,"dd")</f>
        <v>0</v>
      </c>
      <c r="AE16" s="97"/>
      <c r="AF16" s="105">
        <f t="shared" ref="AF16" si="28">IFERROR(INT(MAX(G16,G16)),"")</f>
        <v>0</v>
      </c>
      <c r="AG16" s="105">
        <f t="shared" ref="AG16" si="29">IFERROR(INT(MAX(H16,H16)),"")</f>
        <v>0</v>
      </c>
      <c r="AH16" s="105">
        <f t="shared" ref="AH16" si="30">IFERROR(INT(MAX(R16,R16)),"")</f>
        <v>0</v>
      </c>
      <c r="AI16" s="105">
        <f t="shared" ref="AI16" si="31">IFERROR(MAX((AF16+AH16),(AG16+AH16)),"")</f>
        <v>0</v>
      </c>
      <c r="AJ16" s="2"/>
      <c r="AK16" s="242"/>
      <c r="AM16" s="145"/>
      <c r="AN16" s="146"/>
      <c r="AO16" s="145"/>
    </row>
    <row r="18" spans="1:41" s="1" customFormat="1" ht="15.45">
      <c r="A18" s="126" t="s">
        <v>855</v>
      </c>
      <c r="B18" s="142" t="s">
        <v>847</v>
      </c>
      <c r="C18" s="143"/>
      <c r="D18" s="143"/>
      <c r="E18" s="143"/>
      <c r="F18" s="143"/>
      <c r="G18" s="144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U18" s="111" t="str">
        <f t="shared" ref="U18" si="32">IF(U19&gt;=60,"ok","")</f>
        <v/>
      </c>
      <c r="V18" s="6"/>
      <c r="W18" s="249" t="str">
        <f t="shared" ref="W18" si="33">IFERROR(IF(Z20&gt;=28,"ok",""),"")</f>
        <v/>
      </c>
      <c r="X18" s="250"/>
      <c r="Y18" s="250"/>
      <c r="Z18" s="251"/>
      <c r="AB18" s="249" t="str">
        <f t="shared" ref="AB18" si="34">IFERROR(IF(AD20&gt;=18,"ok",""),"")</f>
        <v/>
      </c>
      <c r="AC18" s="250"/>
      <c r="AD18" s="251"/>
      <c r="AF18" s="249" t="str">
        <f t="shared" ref="AF18" si="35">IFERROR(IF(AI20&gt;=18,"ok",""),"")</f>
        <v/>
      </c>
      <c r="AG18" s="250"/>
      <c r="AH18" s="250"/>
      <c r="AI18" s="251"/>
      <c r="AK18" s="240" t="str">
        <f t="shared" ref="AK18" si="36">IF(OR(AND(U18="ok",W18="ok"),AND(U18="ok",AB18="ok"),AND(U18="ok",AF18="ok"))=TRUE,"LK-Kriterien vollständig erfüllt","")</f>
        <v/>
      </c>
      <c r="AM18" s="145"/>
      <c r="AN18" s="146"/>
      <c r="AO18" s="145"/>
    </row>
    <row r="19" spans="1:41" ht="12.9">
      <c r="A19" s="107">
        <v>2014</v>
      </c>
      <c r="B19" s="108" t="s">
        <v>853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U19" s="243"/>
      <c r="W19" s="106" t="s">
        <v>848</v>
      </c>
      <c r="X19" s="106" t="s">
        <v>849</v>
      </c>
      <c r="Y19" s="106" t="s">
        <v>16</v>
      </c>
      <c r="Z19" s="106" t="s">
        <v>860</v>
      </c>
      <c r="AA19" s="2"/>
      <c r="AB19" s="104" t="s">
        <v>4</v>
      </c>
      <c r="AC19" s="104" t="s">
        <v>16</v>
      </c>
      <c r="AD19" s="106" t="s">
        <v>860</v>
      </c>
      <c r="AE19" s="2"/>
      <c r="AF19" s="104" t="s">
        <v>5</v>
      </c>
      <c r="AG19" s="104" t="s">
        <v>6</v>
      </c>
      <c r="AH19" s="104" t="s">
        <v>16</v>
      </c>
      <c r="AI19" s="106" t="s">
        <v>860</v>
      </c>
      <c r="AK19" s="241"/>
      <c r="AM19" s="145"/>
      <c r="AN19" s="146"/>
      <c r="AO19" s="145"/>
    </row>
    <row r="20" spans="1:41">
      <c r="A20" s="127" t="s">
        <v>856</v>
      </c>
      <c r="B20" s="109" t="s">
        <v>851</v>
      </c>
      <c r="C20" s="122" t="str">
        <f>IF(C19="","",INT(IF(1+('DB-Rud'!F$97-C19)/(('DB-Rud'!F$97-'DB-Rud'!F$96)/19)&gt;20,"20",IF(1+('DB-Rud'!F$97-C19)/(('DB-Rud'!F$97-'DB-Rud'!F$96)/19)&lt;0,0,1+(('DB-Rud'!F$97-C19)/(('DB-Rud'!F$97-'DB-Rud'!F$96)/19))))))</f>
        <v/>
      </c>
      <c r="D20" s="122" t="str">
        <f>IF(D19="","",INT(IF(1+('DB-Rud'!G$97-D19)/(('DB-Rud'!G$97-'DB-Rud'!G$96)/19)&gt;20,"20",IF(1+('DB-Rud'!G$97-D19)/(('DB-Rud'!G$97-'DB-Rud'!G$96)/19)&lt;0,0,1+(('DB-Rud'!G$97-D19)/(('DB-Rud'!G$97-'DB-Rud'!G$96)/19))))))</f>
        <v/>
      </c>
      <c r="E20" s="122" t="str">
        <f>IF(E19="","",INT(IF(1+('DB-Rud'!H$97-E19)/(('DB-Rud'!H$97-'DB-Rud'!H$96)/19)&gt;20,"20",IF(1+('DB-Rud'!H$97-E19)/(('DB-Rud'!H$97-'DB-Rud'!H$96)/19)&lt;0,0,1+(('DB-Rud'!H$97-E19)/(('DB-Rud'!H$97-'DB-Rud'!H$96)/19))))))</f>
        <v/>
      </c>
      <c r="F20" s="122" t="str">
        <f>IF(F19="","",INT(IF(1+('DB-Rud'!I$97-F19)/(('DB-Rud'!I$97-'DB-Rud'!I$96)/19)&gt;20,"20",IF(1+('DB-Rud'!I$97-F19)/(('DB-Rud'!I$97-'DB-Rud'!I$96)/19)&lt;0,0,1+(('DB-Rud'!I$97-F19)/(('DB-Rud'!I$97-'DB-Rud'!I$96)/19))))))</f>
        <v/>
      </c>
      <c r="G20" s="122" t="str">
        <f>IF(G19="","",INT(IF(1+('DB-Rud'!J$97-G19)/(('DB-Rud'!J$97-'DB-Rud'!J$96)/19)&gt;20,"20",IF(1+('DB-Rud'!J$97-G19)/(('DB-Rud'!J$97-'DB-Rud'!J$96)/19)&lt;0,0,1+(('DB-Rud'!J$97-G19)/(('DB-Rud'!J$97-'DB-Rud'!J$96)/19))))))</f>
        <v/>
      </c>
      <c r="H20" s="122" t="str">
        <f>IF(H19="","",INT(IF(1+('DB-Rud'!K$97-H19)/(('DB-Rud'!K$97-'DB-Rud'!K$96)/19)&gt;20,"20",IF(1+('DB-Rud'!K$97-H19)/(('DB-Rud'!K$97-'DB-Rud'!K$96)/19)&lt;0,0,1+(('DB-Rud'!K$97-H19)/(('DB-Rud'!K$97-'DB-Rud'!K$96)/19))))))</f>
        <v/>
      </c>
      <c r="I20" s="122" t="str">
        <f>IF(I19="","",INT(IF(1+('DB-Rud'!L$97-I19)/(('DB-Rud'!L$97-'DB-Rud'!L$96)/19)&gt;20,"20",IF(1+('DB-Rud'!L$97-I19)/(('DB-Rud'!L$97-'DB-Rud'!L$96)/19)&lt;0,0,1+(('DB-Rud'!L$97-I19)/(('DB-Rud'!L$97-'DB-Rud'!L$96)/19))))))</f>
        <v/>
      </c>
      <c r="J20" s="122" t="str">
        <f>IF(J19="","",INT(IF(1+('DB-Rud'!M$97-J19)/(('DB-Rud'!M$97-'DB-Rud'!M$96)/19)&gt;20,"20",IF(1+('DB-Rud'!M$97-J19)/(('DB-Rud'!M$97-'DB-Rud'!M$96)/19)&lt;0,0,1+(('DB-Rud'!M$97-J19)/(('DB-Rud'!M$97-'DB-Rud'!M$96)/19))))))</f>
        <v/>
      </c>
      <c r="K20" s="122" t="str">
        <f>IF(K19="","",INT(IF(1+('DB-Rud'!N$97-K19)/(('DB-Rud'!N$97-'DB-Rud'!N$96)/19)&gt;20,"20",IF(1+('DB-Rud'!N$97-K19)/(('DB-Rud'!N$97-'DB-Rud'!N$96)/19)&lt;0,0,1+(('DB-Rud'!N$97-K19)/(('DB-Rud'!N$97-'DB-Rud'!N$96)/19))))))</f>
        <v/>
      </c>
      <c r="L20" s="122" t="str">
        <f>IF(L19="","",INT(IF(1+('DB-Rud'!O$97-L19)/(('DB-Rud'!O$97-'DB-Rud'!O$96)/19)&gt;20,"20",IF(1+('DB-Rud'!O$97-L19)/(('DB-Rud'!O$97-'DB-Rud'!O$96)/19)&lt;0,0,1+(('DB-Rud'!O$97-L19)/(('DB-Rud'!O$97-'DB-Rud'!O$96)/19))))))</f>
        <v/>
      </c>
      <c r="M20" s="122" t="str">
        <f>IF(M19="","",INT(IF(1+('DB-Rud'!P$97-M19)/(('DB-Rud'!P$97-'DB-Rud'!P$96)/19)&gt;20,"20",IF(1+('DB-Rud'!P$97-M19)/(('DB-Rud'!P$97-'DB-Rud'!P$96)/19)&lt;0,0,1+(('DB-Rud'!P$97-M19)/(('DB-Rud'!P$97-'DB-Rud'!P$96)/19))))))</f>
        <v/>
      </c>
      <c r="N20" s="122" t="str">
        <f>IF(N19="","",INT(IF(1+('DB-Rud'!Q$97-N19)/(('DB-Rud'!Q$97-'DB-Rud'!Q$96)/19)&gt;20,"20",IF(1+('DB-Rud'!Q$97-N19)/(('DB-Rud'!Q$97-'DB-Rud'!Q$96)/19)&lt;0,0,1+(('DB-Rud'!Q$97-N19)/(('DB-Rud'!Q$97-'DB-Rud'!Q$96)/19))))))</f>
        <v/>
      </c>
      <c r="O20" s="122" t="str">
        <f>IF(O19="","",INT(IF(1+('DB-Rud'!R$97-O19)/(('DB-Rud'!R$97-'DB-Rud'!R$96)/19)&gt;20,"20",IF(1+('DB-Rud'!R$97-O19)/(('DB-Rud'!R$97-'DB-Rud'!R$96)/19)&lt;0,0,1+(('DB-Rud'!R$97-O19)/(('DB-Rud'!R$97-'DB-Rud'!R$96)/19))))))</f>
        <v/>
      </c>
      <c r="P20" s="122" t="str">
        <f>IF(P19="","",INT(IF(1+('DB-Rud'!S$97-P19)/(('DB-Rud'!S$97-'DB-Rud'!S$96)/19)&gt;20,"20",IF(1+('DB-Rud'!S$97-P19)/(('DB-Rud'!S$97-'DB-Rud'!S$96)/19)&lt;0,0,1+(('DB-Rud'!S$97-P19)/(('DB-Rud'!S$97-'DB-Rud'!S$96)/19))))))</f>
        <v/>
      </c>
      <c r="Q20" s="122" t="str">
        <f>IF(Q19="","",INT(IF(1+('DB-Rud'!T$97-Q19)/(('DB-Rud'!T$97-'DB-Rud'!T$96)/19)&gt;20,"20",IF(1+('DB-Rud'!T$97-Q19)/(('DB-Rud'!T$97-'DB-Rud'!T$96)/19)&lt;0,0,1+(('DB-Rud'!T$97-Q19)/(('DB-Rud'!T$97-'DB-Rud'!T$96)/19))))))</f>
        <v/>
      </c>
      <c r="R20" s="122" t="str">
        <f>IF(R19="","",INT(IF(1+('DB-Rud'!U$97-R19)/(('DB-Rud'!U$97-'DB-Rud'!U$96)/19)&gt;20,"20",IF(1+('DB-Rud'!U$97-R19)/(('DB-Rud'!U$97-'DB-Rud'!U$96)/19)&lt;0,0,1+(('DB-Rud'!U$97-R19)/(('DB-Rud'!U$97-'DB-Rud'!U$96)/19))))))</f>
        <v/>
      </c>
      <c r="S20" s="122" t="str">
        <f>IF(S19="","",INT(IF(1+('DB-Rud'!V$97-S19)/(('DB-Rud'!V$97-'DB-Rud'!V$96)/19)&gt;20,"20",IF(1+('DB-Rud'!V$97-S19)/(('DB-Rud'!V$97-'DB-Rud'!V$96)/19)&lt;0,0,1+(('DB-Rud'!V$97-S19)/(('DB-Rud'!V$97-'DB-Rud'!V$96)/19))))))</f>
        <v/>
      </c>
      <c r="U20" s="244"/>
      <c r="W20" s="105">
        <f t="shared" ref="W20" si="37">IFERROR(INT(MAX(D20,J20,M20,P20)),"")</f>
        <v>0</v>
      </c>
      <c r="X20" s="105">
        <f t="shared" ref="X20" si="38">IFERROR(INT(MAX(E20,K20,N20,Q20)),"")</f>
        <v>0</v>
      </c>
      <c r="Y20" s="105">
        <f t="shared" ref="Y20" si="39">IFERROR(INT(MAX(R20,R20)),"")</f>
        <v>0</v>
      </c>
      <c r="Z20" s="105">
        <f t="shared" ref="Z20" si="40">Y20+X20+W20</f>
        <v>0</v>
      </c>
      <c r="AA20" s="97"/>
      <c r="AB20" s="105">
        <f t="shared" ref="AB20" si="41">IFERROR(INT(MAX(F20,F20)),"")</f>
        <v>0</v>
      </c>
      <c r="AC20" s="105">
        <f t="shared" ref="AC20" si="42">IFERROR(INT(MAX(R20,R20)),"")</f>
        <v>0</v>
      </c>
      <c r="AD20" s="105">
        <f t="shared" ref="AD20" si="43">IFERROR(AC20+AB20,"dd")</f>
        <v>0</v>
      </c>
      <c r="AE20" s="97"/>
      <c r="AF20" s="105">
        <f t="shared" ref="AF20" si="44">IFERROR(INT(MAX(G20,G20)),"")</f>
        <v>0</v>
      </c>
      <c r="AG20" s="105">
        <f t="shared" ref="AG20" si="45">IFERROR(INT(MAX(H20,H20)),"")</f>
        <v>0</v>
      </c>
      <c r="AH20" s="105">
        <f t="shared" ref="AH20" si="46">IFERROR(INT(MAX(R20,R20)),"")</f>
        <v>0</v>
      </c>
      <c r="AI20" s="105">
        <f t="shared" ref="AI20" si="47">IFERROR(MAX((AF20+AH20),(AG20+AH20)),"")</f>
        <v>0</v>
      </c>
      <c r="AJ20" s="2"/>
      <c r="AK20" s="242"/>
      <c r="AM20" s="145"/>
      <c r="AN20" s="146"/>
      <c r="AO20" s="145"/>
    </row>
    <row r="22" spans="1:41" s="1" customFormat="1" ht="15.45">
      <c r="A22" s="126" t="s">
        <v>855</v>
      </c>
      <c r="B22" s="142" t="s">
        <v>847</v>
      </c>
      <c r="C22" s="143"/>
      <c r="D22" s="143"/>
      <c r="E22" s="143"/>
      <c r="F22" s="143"/>
      <c r="G22" s="144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U22" s="111" t="str">
        <f t="shared" ref="U22" si="48">IF(U23&gt;=60,"ok","")</f>
        <v/>
      </c>
      <c r="V22" s="6"/>
      <c r="W22" s="249" t="str">
        <f t="shared" ref="W22" si="49">IFERROR(IF(Z24&gt;=28,"ok",""),"")</f>
        <v/>
      </c>
      <c r="X22" s="250"/>
      <c r="Y22" s="250"/>
      <c r="Z22" s="251"/>
      <c r="AB22" s="249" t="str">
        <f t="shared" ref="AB22" si="50">IFERROR(IF(AD24&gt;=18,"ok",""),"")</f>
        <v/>
      </c>
      <c r="AC22" s="250"/>
      <c r="AD22" s="251"/>
      <c r="AF22" s="249" t="str">
        <f t="shared" ref="AF22" si="51">IFERROR(IF(AI24&gt;=18,"ok",""),"")</f>
        <v/>
      </c>
      <c r="AG22" s="250"/>
      <c r="AH22" s="250"/>
      <c r="AI22" s="251"/>
      <c r="AK22" s="240" t="str">
        <f t="shared" ref="AK22" si="52">IF(OR(AND(U22="ok",W22="ok"),AND(U22="ok",AB22="ok"),AND(U22="ok",AF22="ok"))=TRUE,"LK-Kriterien vollständig erfüllt","")</f>
        <v/>
      </c>
      <c r="AM22" s="145"/>
      <c r="AN22" s="146"/>
      <c r="AO22" s="145"/>
    </row>
    <row r="23" spans="1:41" ht="12.9">
      <c r="A23" s="107">
        <v>2014</v>
      </c>
      <c r="B23" s="108" t="s">
        <v>853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U23" s="243"/>
      <c r="W23" s="106" t="s">
        <v>848</v>
      </c>
      <c r="X23" s="106" t="s">
        <v>849</v>
      </c>
      <c r="Y23" s="106" t="s">
        <v>16</v>
      </c>
      <c r="Z23" s="106" t="s">
        <v>860</v>
      </c>
      <c r="AA23" s="2"/>
      <c r="AB23" s="104" t="s">
        <v>4</v>
      </c>
      <c r="AC23" s="104" t="s">
        <v>16</v>
      </c>
      <c r="AD23" s="106" t="s">
        <v>860</v>
      </c>
      <c r="AE23" s="2"/>
      <c r="AF23" s="104" t="s">
        <v>5</v>
      </c>
      <c r="AG23" s="104" t="s">
        <v>6</v>
      </c>
      <c r="AH23" s="104" t="s">
        <v>16</v>
      </c>
      <c r="AI23" s="106" t="s">
        <v>860</v>
      </c>
      <c r="AK23" s="241"/>
      <c r="AM23" s="145"/>
      <c r="AN23" s="146"/>
      <c r="AO23" s="145"/>
    </row>
    <row r="24" spans="1:41">
      <c r="A24" s="127" t="s">
        <v>856</v>
      </c>
      <c r="B24" s="109" t="s">
        <v>851</v>
      </c>
      <c r="C24" s="122" t="str">
        <f>IF(C23="","",INT(IF(1+('DB-Rud'!F$97-C23)/(('DB-Rud'!F$97-'DB-Rud'!F$96)/19)&gt;20,"20",IF(1+('DB-Rud'!F$97-C23)/(('DB-Rud'!F$97-'DB-Rud'!F$96)/19)&lt;0,0,1+(('DB-Rud'!F$97-C23)/(('DB-Rud'!F$97-'DB-Rud'!F$96)/19))))))</f>
        <v/>
      </c>
      <c r="D24" s="122" t="str">
        <f>IF(D23="","",INT(IF(1+('DB-Rud'!G$97-D23)/(('DB-Rud'!G$97-'DB-Rud'!G$96)/19)&gt;20,"20",IF(1+('DB-Rud'!G$97-D23)/(('DB-Rud'!G$97-'DB-Rud'!G$96)/19)&lt;0,0,1+(('DB-Rud'!G$97-D23)/(('DB-Rud'!G$97-'DB-Rud'!G$96)/19))))))</f>
        <v/>
      </c>
      <c r="E24" s="122" t="str">
        <f>IF(E23="","",INT(IF(1+('DB-Rud'!H$97-E23)/(('DB-Rud'!H$97-'DB-Rud'!H$96)/19)&gt;20,"20",IF(1+('DB-Rud'!H$97-E23)/(('DB-Rud'!H$97-'DB-Rud'!H$96)/19)&lt;0,0,1+(('DB-Rud'!H$97-E23)/(('DB-Rud'!H$97-'DB-Rud'!H$96)/19))))))</f>
        <v/>
      </c>
      <c r="F24" s="122" t="str">
        <f>IF(F23="","",INT(IF(1+('DB-Rud'!I$97-F23)/(('DB-Rud'!I$97-'DB-Rud'!I$96)/19)&gt;20,"20",IF(1+('DB-Rud'!I$97-F23)/(('DB-Rud'!I$97-'DB-Rud'!I$96)/19)&lt;0,0,1+(('DB-Rud'!I$97-F23)/(('DB-Rud'!I$97-'DB-Rud'!I$96)/19))))))</f>
        <v/>
      </c>
      <c r="G24" s="122" t="str">
        <f>IF(G23="","",INT(IF(1+('DB-Rud'!J$97-G23)/(('DB-Rud'!J$97-'DB-Rud'!J$96)/19)&gt;20,"20",IF(1+('DB-Rud'!J$97-G23)/(('DB-Rud'!J$97-'DB-Rud'!J$96)/19)&lt;0,0,1+(('DB-Rud'!J$97-G23)/(('DB-Rud'!J$97-'DB-Rud'!J$96)/19))))))</f>
        <v/>
      </c>
      <c r="H24" s="122" t="str">
        <f>IF(H23="","",INT(IF(1+('DB-Rud'!K$97-H23)/(('DB-Rud'!K$97-'DB-Rud'!K$96)/19)&gt;20,"20",IF(1+('DB-Rud'!K$97-H23)/(('DB-Rud'!K$97-'DB-Rud'!K$96)/19)&lt;0,0,1+(('DB-Rud'!K$97-H23)/(('DB-Rud'!K$97-'DB-Rud'!K$96)/19))))))</f>
        <v/>
      </c>
      <c r="I24" s="122" t="str">
        <f>IF(I23="","",INT(IF(1+('DB-Rud'!L$97-I23)/(('DB-Rud'!L$97-'DB-Rud'!L$96)/19)&gt;20,"20",IF(1+('DB-Rud'!L$97-I23)/(('DB-Rud'!L$97-'DB-Rud'!L$96)/19)&lt;0,0,1+(('DB-Rud'!L$97-I23)/(('DB-Rud'!L$97-'DB-Rud'!L$96)/19))))))</f>
        <v/>
      </c>
      <c r="J24" s="122" t="str">
        <f>IF(J23="","",INT(IF(1+('DB-Rud'!M$97-J23)/(('DB-Rud'!M$97-'DB-Rud'!M$96)/19)&gt;20,"20",IF(1+('DB-Rud'!M$97-J23)/(('DB-Rud'!M$97-'DB-Rud'!M$96)/19)&lt;0,0,1+(('DB-Rud'!M$97-J23)/(('DB-Rud'!M$97-'DB-Rud'!M$96)/19))))))</f>
        <v/>
      </c>
      <c r="K24" s="122" t="str">
        <f>IF(K23="","",INT(IF(1+('DB-Rud'!N$97-K23)/(('DB-Rud'!N$97-'DB-Rud'!N$96)/19)&gt;20,"20",IF(1+('DB-Rud'!N$97-K23)/(('DB-Rud'!N$97-'DB-Rud'!N$96)/19)&lt;0,0,1+(('DB-Rud'!N$97-K23)/(('DB-Rud'!N$97-'DB-Rud'!N$96)/19))))))</f>
        <v/>
      </c>
      <c r="L24" s="122" t="str">
        <f>IF(L23="","",INT(IF(1+('DB-Rud'!O$97-L23)/(('DB-Rud'!O$97-'DB-Rud'!O$96)/19)&gt;20,"20",IF(1+('DB-Rud'!O$97-L23)/(('DB-Rud'!O$97-'DB-Rud'!O$96)/19)&lt;0,0,1+(('DB-Rud'!O$97-L23)/(('DB-Rud'!O$97-'DB-Rud'!O$96)/19))))))</f>
        <v/>
      </c>
      <c r="M24" s="122" t="str">
        <f>IF(M23="","",INT(IF(1+('DB-Rud'!P$97-M23)/(('DB-Rud'!P$97-'DB-Rud'!P$96)/19)&gt;20,"20",IF(1+('DB-Rud'!P$97-M23)/(('DB-Rud'!P$97-'DB-Rud'!P$96)/19)&lt;0,0,1+(('DB-Rud'!P$97-M23)/(('DB-Rud'!P$97-'DB-Rud'!P$96)/19))))))</f>
        <v/>
      </c>
      <c r="N24" s="122" t="str">
        <f>IF(N23="","",INT(IF(1+('DB-Rud'!Q$97-N23)/(('DB-Rud'!Q$97-'DB-Rud'!Q$96)/19)&gt;20,"20",IF(1+('DB-Rud'!Q$97-N23)/(('DB-Rud'!Q$97-'DB-Rud'!Q$96)/19)&lt;0,0,1+(('DB-Rud'!Q$97-N23)/(('DB-Rud'!Q$97-'DB-Rud'!Q$96)/19))))))</f>
        <v/>
      </c>
      <c r="O24" s="122" t="str">
        <f>IF(O23="","",INT(IF(1+('DB-Rud'!R$97-O23)/(('DB-Rud'!R$97-'DB-Rud'!R$96)/19)&gt;20,"20",IF(1+('DB-Rud'!R$97-O23)/(('DB-Rud'!R$97-'DB-Rud'!R$96)/19)&lt;0,0,1+(('DB-Rud'!R$97-O23)/(('DB-Rud'!R$97-'DB-Rud'!R$96)/19))))))</f>
        <v/>
      </c>
      <c r="P24" s="122" t="str">
        <f>IF(P23="","",INT(IF(1+('DB-Rud'!S$97-P23)/(('DB-Rud'!S$97-'DB-Rud'!S$96)/19)&gt;20,"20",IF(1+('DB-Rud'!S$97-P23)/(('DB-Rud'!S$97-'DB-Rud'!S$96)/19)&lt;0,0,1+(('DB-Rud'!S$97-P23)/(('DB-Rud'!S$97-'DB-Rud'!S$96)/19))))))</f>
        <v/>
      </c>
      <c r="Q24" s="122" t="str">
        <f>IF(Q23="","",INT(IF(1+('DB-Rud'!T$97-Q23)/(('DB-Rud'!T$97-'DB-Rud'!T$96)/19)&gt;20,"20",IF(1+('DB-Rud'!T$97-Q23)/(('DB-Rud'!T$97-'DB-Rud'!T$96)/19)&lt;0,0,1+(('DB-Rud'!T$97-Q23)/(('DB-Rud'!T$97-'DB-Rud'!T$96)/19))))))</f>
        <v/>
      </c>
      <c r="R24" s="122" t="str">
        <f>IF(R23="","",INT(IF(1+('DB-Rud'!U$97-R23)/(('DB-Rud'!U$97-'DB-Rud'!U$96)/19)&gt;20,"20",IF(1+('DB-Rud'!U$97-R23)/(('DB-Rud'!U$97-'DB-Rud'!U$96)/19)&lt;0,0,1+(('DB-Rud'!U$97-R23)/(('DB-Rud'!U$97-'DB-Rud'!U$96)/19))))))</f>
        <v/>
      </c>
      <c r="S24" s="122" t="str">
        <f>IF(S23="","",INT(IF(1+('DB-Rud'!V$97-S23)/(('DB-Rud'!V$97-'DB-Rud'!V$96)/19)&gt;20,"20",IF(1+('DB-Rud'!V$97-S23)/(('DB-Rud'!V$97-'DB-Rud'!V$96)/19)&lt;0,0,1+(('DB-Rud'!V$97-S23)/(('DB-Rud'!V$97-'DB-Rud'!V$96)/19))))))</f>
        <v/>
      </c>
      <c r="U24" s="244"/>
      <c r="W24" s="105">
        <f t="shared" ref="W24" si="53">IFERROR(INT(MAX(D24,J24,M24,P24)),"")</f>
        <v>0</v>
      </c>
      <c r="X24" s="105">
        <f t="shared" ref="X24" si="54">IFERROR(INT(MAX(E24,K24,N24,Q24)),"")</f>
        <v>0</v>
      </c>
      <c r="Y24" s="105">
        <f t="shared" ref="Y24" si="55">IFERROR(INT(MAX(R24,R24)),"")</f>
        <v>0</v>
      </c>
      <c r="Z24" s="105">
        <f t="shared" ref="Z24" si="56">Y24+X24+W24</f>
        <v>0</v>
      </c>
      <c r="AA24" s="97"/>
      <c r="AB24" s="105">
        <f t="shared" ref="AB24" si="57">IFERROR(INT(MAX(F24,F24)),"")</f>
        <v>0</v>
      </c>
      <c r="AC24" s="105">
        <f t="shared" ref="AC24" si="58">IFERROR(INT(MAX(R24,R24)),"")</f>
        <v>0</v>
      </c>
      <c r="AD24" s="105">
        <f t="shared" ref="AD24" si="59">IFERROR(AC24+AB24,"dd")</f>
        <v>0</v>
      </c>
      <c r="AE24" s="97"/>
      <c r="AF24" s="105">
        <f t="shared" ref="AF24" si="60">IFERROR(INT(MAX(G24,G24)),"")</f>
        <v>0</v>
      </c>
      <c r="AG24" s="105">
        <f t="shared" ref="AG24" si="61">IFERROR(INT(MAX(H24,H24)),"")</f>
        <v>0</v>
      </c>
      <c r="AH24" s="105">
        <f t="shared" ref="AH24" si="62">IFERROR(INT(MAX(R24,R24)),"")</f>
        <v>0</v>
      </c>
      <c r="AI24" s="105">
        <f t="shared" ref="AI24" si="63">IFERROR(MAX((AF24+AH24),(AG24+AH24)),"")</f>
        <v>0</v>
      </c>
      <c r="AJ24" s="2"/>
      <c r="AK24" s="242"/>
      <c r="AM24" s="145"/>
      <c r="AN24" s="146"/>
      <c r="AO24" s="145"/>
    </row>
    <row r="26" spans="1:41" s="1" customFormat="1" ht="15.45">
      <c r="A26" s="126" t="s">
        <v>855</v>
      </c>
      <c r="B26" s="142" t="s">
        <v>847</v>
      </c>
      <c r="C26" s="143"/>
      <c r="D26" s="143"/>
      <c r="E26" s="143"/>
      <c r="F26" s="143"/>
      <c r="G26" s="144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U26" s="111" t="str">
        <f t="shared" ref="U26" si="64">IF(U27&gt;=60,"ok","")</f>
        <v/>
      </c>
      <c r="V26" s="6"/>
      <c r="W26" s="249" t="str">
        <f t="shared" ref="W26" si="65">IFERROR(IF(Z28&gt;=28,"ok",""),"")</f>
        <v/>
      </c>
      <c r="X26" s="250"/>
      <c r="Y26" s="250"/>
      <c r="Z26" s="251"/>
      <c r="AB26" s="249" t="str">
        <f t="shared" ref="AB26" si="66">IFERROR(IF(AD28&gt;=18,"ok",""),"")</f>
        <v/>
      </c>
      <c r="AC26" s="250"/>
      <c r="AD26" s="251"/>
      <c r="AF26" s="249" t="str">
        <f t="shared" ref="AF26" si="67">IFERROR(IF(AI28&gt;=18,"ok",""),"")</f>
        <v/>
      </c>
      <c r="AG26" s="250"/>
      <c r="AH26" s="250"/>
      <c r="AI26" s="251"/>
      <c r="AK26" s="240" t="str">
        <f t="shared" ref="AK26" si="68">IF(OR(AND(U26="ok",W26="ok"),AND(U26="ok",AB26="ok"),AND(U26="ok",AF26="ok"))=TRUE,"LK-Kriterien vollständig erfüllt","")</f>
        <v/>
      </c>
      <c r="AM26" s="145"/>
      <c r="AN26" s="146"/>
      <c r="AO26" s="145"/>
    </row>
    <row r="27" spans="1:41" ht="12.9">
      <c r="A27" s="107">
        <v>2014</v>
      </c>
      <c r="B27" s="108" t="s">
        <v>853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U27" s="243"/>
      <c r="W27" s="106" t="s">
        <v>848</v>
      </c>
      <c r="X27" s="106" t="s">
        <v>849</v>
      </c>
      <c r="Y27" s="106" t="s">
        <v>16</v>
      </c>
      <c r="Z27" s="106" t="s">
        <v>860</v>
      </c>
      <c r="AA27" s="2"/>
      <c r="AB27" s="104" t="s">
        <v>4</v>
      </c>
      <c r="AC27" s="104" t="s">
        <v>16</v>
      </c>
      <c r="AD27" s="106" t="s">
        <v>860</v>
      </c>
      <c r="AE27" s="2"/>
      <c r="AF27" s="104" t="s">
        <v>5</v>
      </c>
      <c r="AG27" s="104" t="s">
        <v>6</v>
      </c>
      <c r="AH27" s="104" t="s">
        <v>16</v>
      </c>
      <c r="AI27" s="106" t="s">
        <v>860</v>
      </c>
      <c r="AK27" s="241"/>
      <c r="AM27" s="145"/>
      <c r="AN27" s="146"/>
      <c r="AO27" s="145"/>
    </row>
    <row r="28" spans="1:41">
      <c r="A28" s="127" t="s">
        <v>856</v>
      </c>
      <c r="B28" s="109" t="s">
        <v>851</v>
      </c>
      <c r="C28" s="122" t="str">
        <f>IF(C27="","",INT(IF(1+('DB-Rud'!F$97-C27)/(('DB-Rud'!F$97-'DB-Rud'!F$96)/19)&gt;20,"20",IF(1+('DB-Rud'!F$97-C27)/(('DB-Rud'!F$97-'DB-Rud'!F$96)/19)&lt;0,0,1+(('DB-Rud'!F$97-C27)/(('DB-Rud'!F$97-'DB-Rud'!F$96)/19))))))</f>
        <v/>
      </c>
      <c r="D28" s="122" t="str">
        <f>IF(D27="","",INT(IF(1+('DB-Rud'!G$97-D27)/(('DB-Rud'!G$97-'DB-Rud'!G$96)/19)&gt;20,"20",IF(1+('DB-Rud'!G$97-D27)/(('DB-Rud'!G$97-'DB-Rud'!G$96)/19)&lt;0,0,1+(('DB-Rud'!G$97-D27)/(('DB-Rud'!G$97-'DB-Rud'!G$96)/19))))))</f>
        <v/>
      </c>
      <c r="E28" s="122" t="str">
        <f>IF(E27="","",INT(IF(1+('DB-Rud'!H$97-E27)/(('DB-Rud'!H$97-'DB-Rud'!H$96)/19)&gt;20,"20",IF(1+('DB-Rud'!H$97-E27)/(('DB-Rud'!H$97-'DB-Rud'!H$96)/19)&lt;0,0,1+(('DB-Rud'!H$97-E27)/(('DB-Rud'!H$97-'DB-Rud'!H$96)/19))))))</f>
        <v/>
      </c>
      <c r="F28" s="122" t="str">
        <f>IF(F27="","",INT(IF(1+('DB-Rud'!I$97-F27)/(('DB-Rud'!I$97-'DB-Rud'!I$96)/19)&gt;20,"20",IF(1+('DB-Rud'!I$97-F27)/(('DB-Rud'!I$97-'DB-Rud'!I$96)/19)&lt;0,0,1+(('DB-Rud'!I$97-F27)/(('DB-Rud'!I$97-'DB-Rud'!I$96)/19))))))</f>
        <v/>
      </c>
      <c r="G28" s="122" t="str">
        <f>IF(G27="","",INT(IF(1+('DB-Rud'!J$97-G27)/(('DB-Rud'!J$97-'DB-Rud'!J$96)/19)&gt;20,"20",IF(1+('DB-Rud'!J$97-G27)/(('DB-Rud'!J$97-'DB-Rud'!J$96)/19)&lt;0,0,1+(('DB-Rud'!J$97-G27)/(('DB-Rud'!J$97-'DB-Rud'!J$96)/19))))))</f>
        <v/>
      </c>
      <c r="H28" s="122" t="str">
        <f>IF(H27="","",INT(IF(1+('DB-Rud'!K$97-H27)/(('DB-Rud'!K$97-'DB-Rud'!K$96)/19)&gt;20,"20",IF(1+('DB-Rud'!K$97-H27)/(('DB-Rud'!K$97-'DB-Rud'!K$96)/19)&lt;0,0,1+(('DB-Rud'!K$97-H27)/(('DB-Rud'!K$97-'DB-Rud'!K$96)/19))))))</f>
        <v/>
      </c>
      <c r="I28" s="122" t="str">
        <f>IF(I27="","",INT(IF(1+('DB-Rud'!L$97-I27)/(('DB-Rud'!L$97-'DB-Rud'!L$96)/19)&gt;20,"20",IF(1+('DB-Rud'!L$97-I27)/(('DB-Rud'!L$97-'DB-Rud'!L$96)/19)&lt;0,0,1+(('DB-Rud'!L$97-I27)/(('DB-Rud'!L$97-'DB-Rud'!L$96)/19))))))</f>
        <v/>
      </c>
      <c r="J28" s="122" t="str">
        <f>IF(J27="","",INT(IF(1+('DB-Rud'!M$97-J27)/(('DB-Rud'!M$97-'DB-Rud'!M$96)/19)&gt;20,"20",IF(1+('DB-Rud'!M$97-J27)/(('DB-Rud'!M$97-'DB-Rud'!M$96)/19)&lt;0,0,1+(('DB-Rud'!M$97-J27)/(('DB-Rud'!M$97-'DB-Rud'!M$96)/19))))))</f>
        <v/>
      </c>
      <c r="K28" s="122" t="str">
        <f>IF(K27="","",INT(IF(1+('DB-Rud'!N$97-K27)/(('DB-Rud'!N$97-'DB-Rud'!N$96)/19)&gt;20,"20",IF(1+('DB-Rud'!N$97-K27)/(('DB-Rud'!N$97-'DB-Rud'!N$96)/19)&lt;0,0,1+(('DB-Rud'!N$97-K27)/(('DB-Rud'!N$97-'DB-Rud'!N$96)/19))))))</f>
        <v/>
      </c>
      <c r="L28" s="122" t="str">
        <f>IF(L27="","",INT(IF(1+('DB-Rud'!O$97-L27)/(('DB-Rud'!O$97-'DB-Rud'!O$96)/19)&gt;20,"20",IF(1+('DB-Rud'!O$97-L27)/(('DB-Rud'!O$97-'DB-Rud'!O$96)/19)&lt;0,0,1+(('DB-Rud'!O$97-L27)/(('DB-Rud'!O$97-'DB-Rud'!O$96)/19))))))</f>
        <v/>
      </c>
      <c r="M28" s="122" t="str">
        <f>IF(M27="","",INT(IF(1+('DB-Rud'!P$97-M27)/(('DB-Rud'!P$97-'DB-Rud'!P$96)/19)&gt;20,"20",IF(1+('DB-Rud'!P$97-M27)/(('DB-Rud'!P$97-'DB-Rud'!P$96)/19)&lt;0,0,1+(('DB-Rud'!P$97-M27)/(('DB-Rud'!P$97-'DB-Rud'!P$96)/19))))))</f>
        <v/>
      </c>
      <c r="N28" s="122" t="str">
        <f>IF(N27="","",INT(IF(1+('DB-Rud'!Q$97-N27)/(('DB-Rud'!Q$97-'DB-Rud'!Q$96)/19)&gt;20,"20",IF(1+('DB-Rud'!Q$97-N27)/(('DB-Rud'!Q$97-'DB-Rud'!Q$96)/19)&lt;0,0,1+(('DB-Rud'!Q$97-N27)/(('DB-Rud'!Q$97-'DB-Rud'!Q$96)/19))))))</f>
        <v/>
      </c>
      <c r="O28" s="122" t="str">
        <f>IF(O27="","",INT(IF(1+('DB-Rud'!R$97-O27)/(('DB-Rud'!R$97-'DB-Rud'!R$96)/19)&gt;20,"20",IF(1+('DB-Rud'!R$97-O27)/(('DB-Rud'!R$97-'DB-Rud'!R$96)/19)&lt;0,0,1+(('DB-Rud'!R$97-O27)/(('DB-Rud'!R$97-'DB-Rud'!R$96)/19))))))</f>
        <v/>
      </c>
      <c r="P28" s="122" t="str">
        <f>IF(P27="","",INT(IF(1+('DB-Rud'!S$97-P27)/(('DB-Rud'!S$97-'DB-Rud'!S$96)/19)&gt;20,"20",IF(1+('DB-Rud'!S$97-P27)/(('DB-Rud'!S$97-'DB-Rud'!S$96)/19)&lt;0,0,1+(('DB-Rud'!S$97-P27)/(('DB-Rud'!S$97-'DB-Rud'!S$96)/19))))))</f>
        <v/>
      </c>
      <c r="Q28" s="122" t="str">
        <f>IF(Q27="","",INT(IF(1+('DB-Rud'!T$97-Q27)/(('DB-Rud'!T$97-'DB-Rud'!T$96)/19)&gt;20,"20",IF(1+('DB-Rud'!T$97-Q27)/(('DB-Rud'!T$97-'DB-Rud'!T$96)/19)&lt;0,0,1+(('DB-Rud'!T$97-Q27)/(('DB-Rud'!T$97-'DB-Rud'!T$96)/19))))))</f>
        <v/>
      </c>
      <c r="R28" s="122" t="str">
        <f>IF(R27="","",INT(IF(1+('DB-Rud'!U$97-R27)/(('DB-Rud'!U$97-'DB-Rud'!U$96)/19)&gt;20,"20",IF(1+('DB-Rud'!U$97-R27)/(('DB-Rud'!U$97-'DB-Rud'!U$96)/19)&lt;0,0,1+(('DB-Rud'!U$97-R27)/(('DB-Rud'!U$97-'DB-Rud'!U$96)/19))))))</f>
        <v/>
      </c>
      <c r="S28" s="122" t="str">
        <f>IF(S27="","",INT(IF(1+('DB-Rud'!V$97-S27)/(('DB-Rud'!V$97-'DB-Rud'!V$96)/19)&gt;20,"20",IF(1+('DB-Rud'!V$97-S27)/(('DB-Rud'!V$97-'DB-Rud'!V$96)/19)&lt;0,0,1+(('DB-Rud'!V$97-S27)/(('DB-Rud'!V$97-'DB-Rud'!V$96)/19))))))</f>
        <v/>
      </c>
      <c r="U28" s="244"/>
      <c r="W28" s="105">
        <f t="shared" ref="W28" si="69">IFERROR(INT(MAX(D28,J28,M28,P28)),"")</f>
        <v>0</v>
      </c>
      <c r="X28" s="105">
        <f t="shared" ref="X28" si="70">IFERROR(INT(MAX(E28,K28,N28,Q28)),"")</f>
        <v>0</v>
      </c>
      <c r="Y28" s="105">
        <f t="shared" ref="Y28" si="71">IFERROR(INT(MAX(R28,R28)),"")</f>
        <v>0</v>
      </c>
      <c r="Z28" s="105">
        <f t="shared" ref="Z28" si="72">Y28+X28+W28</f>
        <v>0</v>
      </c>
      <c r="AA28" s="97"/>
      <c r="AB28" s="105">
        <f t="shared" ref="AB28" si="73">IFERROR(INT(MAX(F28,F28)),"")</f>
        <v>0</v>
      </c>
      <c r="AC28" s="105">
        <f t="shared" ref="AC28" si="74">IFERROR(INT(MAX(R28,R28)),"")</f>
        <v>0</v>
      </c>
      <c r="AD28" s="105">
        <f t="shared" ref="AD28" si="75">IFERROR(AC28+AB28,"dd")</f>
        <v>0</v>
      </c>
      <c r="AE28" s="97"/>
      <c r="AF28" s="105">
        <f t="shared" ref="AF28" si="76">IFERROR(INT(MAX(G28,G28)),"")</f>
        <v>0</v>
      </c>
      <c r="AG28" s="105">
        <f t="shared" ref="AG28" si="77">IFERROR(INT(MAX(H28,H28)),"")</f>
        <v>0</v>
      </c>
      <c r="AH28" s="105">
        <f t="shared" ref="AH28" si="78">IFERROR(INT(MAX(R28,R28)),"")</f>
        <v>0</v>
      </c>
      <c r="AI28" s="105">
        <f t="shared" ref="AI28" si="79">IFERROR(MAX((AF28+AH28),(AG28+AH28)),"")</f>
        <v>0</v>
      </c>
      <c r="AJ28" s="2"/>
      <c r="AK28" s="242"/>
      <c r="AM28" s="145"/>
      <c r="AN28" s="146"/>
      <c r="AO28" s="145"/>
    </row>
    <row r="30" spans="1:41" s="1" customFormat="1" ht="15.45">
      <c r="A30" s="126" t="s">
        <v>855</v>
      </c>
      <c r="B30" s="142" t="s">
        <v>847</v>
      </c>
      <c r="C30" s="143"/>
      <c r="D30" s="143"/>
      <c r="E30" s="143"/>
      <c r="F30" s="143"/>
      <c r="G30" s="144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U30" s="111" t="str">
        <f t="shared" ref="U30" si="80">IF(U31&gt;=60,"ok","")</f>
        <v/>
      </c>
      <c r="V30" s="6"/>
      <c r="W30" s="249" t="str">
        <f t="shared" ref="W30" si="81">IFERROR(IF(Z32&gt;=28,"ok",""),"")</f>
        <v/>
      </c>
      <c r="X30" s="250"/>
      <c r="Y30" s="250"/>
      <c r="Z30" s="251"/>
      <c r="AB30" s="249" t="str">
        <f t="shared" ref="AB30" si="82">IFERROR(IF(AD32&gt;=18,"ok",""),"")</f>
        <v/>
      </c>
      <c r="AC30" s="250"/>
      <c r="AD30" s="251"/>
      <c r="AF30" s="249" t="str">
        <f t="shared" ref="AF30" si="83">IFERROR(IF(AI32&gt;=18,"ok",""),"")</f>
        <v/>
      </c>
      <c r="AG30" s="250"/>
      <c r="AH30" s="250"/>
      <c r="AI30" s="251"/>
      <c r="AK30" s="240" t="str">
        <f t="shared" ref="AK30" si="84">IF(OR(AND(U30="ok",W30="ok"),AND(U30="ok",AB30="ok"),AND(U30="ok",AF30="ok"))=TRUE,"LK-Kriterien vollständig erfüllt","")</f>
        <v/>
      </c>
      <c r="AM30" s="145"/>
      <c r="AN30" s="146"/>
      <c r="AO30" s="145"/>
    </row>
    <row r="31" spans="1:41" ht="12.9">
      <c r="A31" s="107">
        <v>2014</v>
      </c>
      <c r="B31" s="108" t="s">
        <v>853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U31" s="243"/>
      <c r="W31" s="106" t="s">
        <v>848</v>
      </c>
      <c r="X31" s="106" t="s">
        <v>849</v>
      </c>
      <c r="Y31" s="106" t="s">
        <v>16</v>
      </c>
      <c r="Z31" s="106" t="s">
        <v>860</v>
      </c>
      <c r="AA31" s="2"/>
      <c r="AB31" s="104" t="s">
        <v>4</v>
      </c>
      <c r="AC31" s="104" t="s">
        <v>16</v>
      </c>
      <c r="AD31" s="106" t="s">
        <v>860</v>
      </c>
      <c r="AE31" s="2"/>
      <c r="AF31" s="104" t="s">
        <v>5</v>
      </c>
      <c r="AG31" s="104" t="s">
        <v>6</v>
      </c>
      <c r="AH31" s="104" t="s">
        <v>16</v>
      </c>
      <c r="AI31" s="106" t="s">
        <v>860</v>
      </c>
      <c r="AK31" s="241"/>
      <c r="AM31" s="145"/>
      <c r="AN31" s="146"/>
      <c r="AO31" s="145"/>
    </row>
    <row r="32" spans="1:41">
      <c r="A32" s="127" t="s">
        <v>856</v>
      </c>
      <c r="B32" s="109" t="s">
        <v>851</v>
      </c>
      <c r="C32" s="122" t="str">
        <f>IF(C31="","",INT(IF(1+('DB-Rud'!F$97-C31)/(('DB-Rud'!F$97-'DB-Rud'!F$96)/19)&gt;20,"20",IF(1+('DB-Rud'!F$97-C31)/(('DB-Rud'!F$97-'DB-Rud'!F$96)/19)&lt;0,0,1+(('DB-Rud'!F$97-C31)/(('DB-Rud'!F$97-'DB-Rud'!F$96)/19))))))</f>
        <v/>
      </c>
      <c r="D32" s="122" t="str">
        <f>IF(D31="","",INT(IF(1+('DB-Rud'!G$97-D31)/(('DB-Rud'!G$97-'DB-Rud'!G$96)/19)&gt;20,"20",IF(1+('DB-Rud'!G$97-D31)/(('DB-Rud'!G$97-'DB-Rud'!G$96)/19)&lt;0,0,1+(('DB-Rud'!G$97-D31)/(('DB-Rud'!G$97-'DB-Rud'!G$96)/19))))))</f>
        <v/>
      </c>
      <c r="E32" s="122" t="str">
        <f>IF(E31="","",INT(IF(1+('DB-Rud'!H$97-E31)/(('DB-Rud'!H$97-'DB-Rud'!H$96)/19)&gt;20,"20",IF(1+('DB-Rud'!H$97-E31)/(('DB-Rud'!H$97-'DB-Rud'!H$96)/19)&lt;0,0,1+(('DB-Rud'!H$97-E31)/(('DB-Rud'!H$97-'DB-Rud'!H$96)/19))))))</f>
        <v/>
      </c>
      <c r="F32" s="122" t="str">
        <f>IF(F31="","",INT(IF(1+('DB-Rud'!I$97-F31)/(('DB-Rud'!I$97-'DB-Rud'!I$96)/19)&gt;20,"20",IF(1+('DB-Rud'!I$97-F31)/(('DB-Rud'!I$97-'DB-Rud'!I$96)/19)&lt;0,0,1+(('DB-Rud'!I$97-F31)/(('DB-Rud'!I$97-'DB-Rud'!I$96)/19))))))</f>
        <v/>
      </c>
      <c r="G32" s="122" t="str">
        <f>IF(G31="","",INT(IF(1+('DB-Rud'!J$97-G31)/(('DB-Rud'!J$97-'DB-Rud'!J$96)/19)&gt;20,"20",IF(1+('DB-Rud'!J$97-G31)/(('DB-Rud'!J$97-'DB-Rud'!J$96)/19)&lt;0,0,1+(('DB-Rud'!J$97-G31)/(('DB-Rud'!J$97-'DB-Rud'!J$96)/19))))))</f>
        <v/>
      </c>
      <c r="H32" s="122" t="str">
        <f>IF(H31="","",INT(IF(1+('DB-Rud'!K$97-H31)/(('DB-Rud'!K$97-'DB-Rud'!K$96)/19)&gt;20,"20",IF(1+('DB-Rud'!K$97-H31)/(('DB-Rud'!K$97-'DB-Rud'!K$96)/19)&lt;0,0,1+(('DB-Rud'!K$97-H31)/(('DB-Rud'!K$97-'DB-Rud'!K$96)/19))))))</f>
        <v/>
      </c>
      <c r="I32" s="122" t="str">
        <f>IF(I31="","",INT(IF(1+('DB-Rud'!L$97-I31)/(('DB-Rud'!L$97-'DB-Rud'!L$96)/19)&gt;20,"20",IF(1+('DB-Rud'!L$97-I31)/(('DB-Rud'!L$97-'DB-Rud'!L$96)/19)&lt;0,0,1+(('DB-Rud'!L$97-I31)/(('DB-Rud'!L$97-'DB-Rud'!L$96)/19))))))</f>
        <v/>
      </c>
      <c r="J32" s="122" t="str">
        <f>IF(J31="","",INT(IF(1+('DB-Rud'!M$97-J31)/(('DB-Rud'!M$97-'DB-Rud'!M$96)/19)&gt;20,"20",IF(1+('DB-Rud'!M$97-J31)/(('DB-Rud'!M$97-'DB-Rud'!M$96)/19)&lt;0,0,1+(('DB-Rud'!M$97-J31)/(('DB-Rud'!M$97-'DB-Rud'!M$96)/19))))))</f>
        <v/>
      </c>
      <c r="K32" s="122" t="str">
        <f>IF(K31="","",INT(IF(1+('DB-Rud'!N$97-K31)/(('DB-Rud'!N$97-'DB-Rud'!N$96)/19)&gt;20,"20",IF(1+('DB-Rud'!N$97-K31)/(('DB-Rud'!N$97-'DB-Rud'!N$96)/19)&lt;0,0,1+(('DB-Rud'!N$97-K31)/(('DB-Rud'!N$97-'DB-Rud'!N$96)/19))))))</f>
        <v/>
      </c>
      <c r="L32" s="122" t="str">
        <f>IF(L31="","",INT(IF(1+('DB-Rud'!O$97-L31)/(('DB-Rud'!O$97-'DB-Rud'!O$96)/19)&gt;20,"20",IF(1+('DB-Rud'!O$97-L31)/(('DB-Rud'!O$97-'DB-Rud'!O$96)/19)&lt;0,0,1+(('DB-Rud'!O$97-L31)/(('DB-Rud'!O$97-'DB-Rud'!O$96)/19))))))</f>
        <v/>
      </c>
      <c r="M32" s="122" t="str">
        <f>IF(M31="","",INT(IF(1+('DB-Rud'!P$97-M31)/(('DB-Rud'!P$97-'DB-Rud'!P$96)/19)&gt;20,"20",IF(1+('DB-Rud'!P$97-M31)/(('DB-Rud'!P$97-'DB-Rud'!P$96)/19)&lt;0,0,1+(('DB-Rud'!P$97-M31)/(('DB-Rud'!P$97-'DB-Rud'!P$96)/19))))))</f>
        <v/>
      </c>
      <c r="N32" s="122" t="str">
        <f>IF(N31="","",INT(IF(1+('DB-Rud'!Q$97-N31)/(('DB-Rud'!Q$97-'DB-Rud'!Q$96)/19)&gt;20,"20",IF(1+('DB-Rud'!Q$97-N31)/(('DB-Rud'!Q$97-'DB-Rud'!Q$96)/19)&lt;0,0,1+(('DB-Rud'!Q$97-N31)/(('DB-Rud'!Q$97-'DB-Rud'!Q$96)/19))))))</f>
        <v/>
      </c>
      <c r="O32" s="122" t="str">
        <f>IF(O31="","",INT(IF(1+('DB-Rud'!R$97-O31)/(('DB-Rud'!R$97-'DB-Rud'!R$96)/19)&gt;20,"20",IF(1+('DB-Rud'!R$97-O31)/(('DB-Rud'!R$97-'DB-Rud'!R$96)/19)&lt;0,0,1+(('DB-Rud'!R$97-O31)/(('DB-Rud'!R$97-'DB-Rud'!R$96)/19))))))</f>
        <v/>
      </c>
      <c r="P32" s="122" t="str">
        <f>IF(P31="","",INT(IF(1+('DB-Rud'!S$97-P31)/(('DB-Rud'!S$97-'DB-Rud'!S$96)/19)&gt;20,"20",IF(1+('DB-Rud'!S$97-P31)/(('DB-Rud'!S$97-'DB-Rud'!S$96)/19)&lt;0,0,1+(('DB-Rud'!S$97-P31)/(('DB-Rud'!S$97-'DB-Rud'!S$96)/19))))))</f>
        <v/>
      </c>
      <c r="Q32" s="122" t="str">
        <f>IF(Q31="","",INT(IF(1+('DB-Rud'!T$97-Q31)/(('DB-Rud'!T$97-'DB-Rud'!T$96)/19)&gt;20,"20",IF(1+('DB-Rud'!T$97-Q31)/(('DB-Rud'!T$97-'DB-Rud'!T$96)/19)&lt;0,0,1+(('DB-Rud'!T$97-Q31)/(('DB-Rud'!T$97-'DB-Rud'!T$96)/19))))))</f>
        <v/>
      </c>
      <c r="R32" s="122" t="str">
        <f>IF(R31="","",INT(IF(1+('DB-Rud'!U$97-R31)/(('DB-Rud'!U$97-'DB-Rud'!U$96)/19)&gt;20,"20",IF(1+('DB-Rud'!U$97-R31)/(('DB-Rud'!U$97-'DB-Rud'!U$96)/19)&lt;0,0,1+(('DB-Rud'!U$97-R31)/(('DB-Rud'!U$97-'DB-Rud'!U$96)/19))))))</f>
        <v/>
      </c>
      <c r="S32" s="122" t="str">
        <f>IF(S31="","",INT(IF(1+('DB-Rud'!V$97-S31)/(('DB-Rud'!V$97-'DB-Rud'!V$96)/19)&gt;20,"20",IF(1+('DB-Rud'!V$97-S31)/(('DB-Rud'!V$97-'DB-Rud'!V$96)/19)&lt;0,0,1+(('DB-Rud'!V$97-S31)/(('DB-Rud'!V$97-'DB-Rud'!V$96)/19))))))</f>
        <v/>
      </c>
      <c r="U32" s="244"/>
      <c r="W32" s="105">
        <f t="shared" ref="W32" si="85">IFERROR(INT(MAX(D32,J32,M32,P32)),"")</f>
        <v>0</v>
      </c>
      <c r="X32" s="105">
        <f t="shared" ref="X32" si="86">IFERROR(INT(MAX(E32,K32,N32,Q32)),"")</f>
        <v>0</v>
      </c>
      <c r="Y32" s="105">
        <f t="shared" ref="Y32" si="87">IFERROR(INT(MAX(R32,R32)),"")</f>
        <v>0</v>
      </c>
      <c r="Z32" s="105">
        <f t="shared" ref="Z32" si="88">Y32+X32+W32</f>
        <v>0</v>
      </c>
      <c r="AA32" s="97"/>
      <c r="AB32" s="105">
        <f t="shared" ref="AB32" si="89">IFERROR(INT(MAX(F32,F32)),"")</f>
        <v>0</v>
      </c>
      <c r="AC32" s="105">
        <f t="shared" ref="AC32" si="90">IFERROR(INT(MAX(R32,R32)),"")</f>
        <v>0</v>
      </c>
      <c r="AD32" s="105">
        <f t="shared" ref="AD32" si="91">IFERROR(AC32+AB32,"dd")</f>
        <v>0</v>
      </c>
      <c r="AE32" s="97"/>
      <c r="AF32" s="105">
        <f t="shared" ref="AF32" si="92">IFERROR(INT(MAX(G32,G32)),"")</f>
        <v>0</v>
      </c>
      <c r="AG32" s="105">
        <f t="shared" ref="AG32" si="93">IFERROR(INT(MAX(H32,H32)),"")</f>
        <v>0</v>
      </c>
      <c r="AH32" s="105">
        <f t="shared" ref="AH32" si="94">IFERROR(INT(MAX(R32,R32)),"")</f>
        <v>0</v>
      </c>
      <c r="AI32" s="105">
        <f t="shared" ref="AI32" si="95">IFERROR(MAX((AF32+AH32),(AG32+AH32)),"")</f>
        <v>0</v>
      </c>
      <c r="AJ32" s="2"/>
      <c r="AK32" s="242"/>
      <c r="AM32" s="145"/>
      <c r="AN32" s="146"/>
      <c r="AO32" s="145"/>
    </row>
    <row r="34" spans="1:41" s="1" customFormat="1" ht="15.45">
      <c r="A34" s="126" t="s">
        <v>855</v>
      </c>
      <c r="B34" s="142" t="s">
        <v>847</v>
      </c>
      <c r="C34" s="143"/>
      <c r="D34" s="143"/>
      <c r="E34" s="143"/>
      <c r="F34" s="143"/>
      <c r="G34" s="144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U34" s="111" t="str">
        <f t="shared" ref="U34" si="96">IF(U35&gt;=60,"ok","")</f>
        <v/>
      </c>
      <c r="V34" s="6"/>
      <c r="W34" s="249" t="str">
        <f t="shared" ref="W34" si="97">IFERROR(IF(Z36&gt;=28,"ok",""),"")</f>
        <v/>
      </c>
      <c r="X34" s="250"/>
      <c r="Y34" s="250"/>
      <c r="Z34" s="251"/>
      <c r="AB34" s="249" t="str">
        <f t="shared" ref="AB34" si="98">IFERROR(IF(AD36&gt;=18,"ok",""),"")</f>
        <v/>
      </c>
      <c r="AC34" s="250"/>
      <c r="AD34" s="251"/>
      <c r="AF34" s="249" t="str">
        <f t="shared" ref="AF34" si="99">IFERROR(IF(AI36&gt;=18,"ok",""),"")</f>
        <v/>
      </c>
      <c r="AG34" s="250"/>
      <c r="AH34" s="250"/>
      <c r="AI34" s="251"/>
      <c r="AK34" s="240" t="str">
        <f t="shared" ref="AK34" si="100">IF(OR(AND(U34="ok",W34="ok"),AND(U34="ok",AB34="ok"),AND(U34="ok",AF34="ok"))=TRUE,"LK-Kriterien vollständig erfüllt","")</f>
        <v/>
      </c>
      <c r="AM34" s="145"/>
      <c r="AN34" s="146"/>
      <c r="AO34" s="145"/>
    </row>
    <row r="35" spans="1:41" ht="12.9">
      <c r="A35" s="107">
        <v>2014</v>
      </c>
      <c r="B35" s="108" t="s">
        <v>853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U35" s="243"/>
      <c r="W35" s="106" t="s">
        <v>848</v>
      </c>
      <c r="X35" s="106" t="s">
        <v>849</v>
      </c>
      <c r="Y35" s="106" t="s">
        <v>16</v>
      </c>
      <c r="Z35" s="106" t="s">
        <v>860</v>
      </c>
      <c r="AA35" s="2"/>
      <c r="AB35" s="104" t="s">
        <v>4</v>
      </c>
      <c r="AC35" s="104" t="s">
        <v>16</v>
      </c>
      <c r="AD35" s="106" t="s">
        <v>860</v>
      </c>
      <c r="AE35" s="2"/>
      <c r="AF35" s="104" t="s">
        <v>5</v>
      </c>
      <c r="AG35" s="104" t="s">
        <v>6</v>
      </c>
      <c r="AH35" s="104" t="s">
        <v>16</v>
      </c>
      <c r="AI35" s="106" t="s">
        <v>860</v>
      </c>
      <c r="AK35" s="241"/>
      <c r="AM35" s="145"/>
      <c r="AN35" s="146"/>
      <c r="AO35" s="145"/>
    </row>
    <row r="36" spans="1:41">
      <c r="A36" s="127" t="s">
        <v>856</v>
      </c>
      <c r="B36" s="109" t="s">
        <v>851</v>
      </c>
      <c r="C36" s="122" t="str">
        <f>IF(C35="","",INT(IF(1+('DB-Rud'!F$97-C35)/(('DB-Rud'!F$97-'DB-Rud'!F$96)/19)&gt;20,"20",IF(1+('DB-Rud'!F$97-C35)/(('DB-Rud'!F$97-'DB-Rud'!F$96)/19)&lt;0,0,1+(('DB-Rud'!F$97-C35)/(('DB-Rud'!F$97-'DB-Rud'!F$96)/19))))))</f>
        <v/>
      </c>
      <c r="D36" s="122" t="str">
        <f>IF(D35="","",INT(IF(1+('DB-Rud'!G$97-D35)/(('DB-Rud'!G$97-'DB-Rud'!G$96)/19)&gt;20,"20",IF(1+('DB-Rud'!G$97-D35)/(('DB-Rud'!G$97-'DB-Rud'!G$96)/19)&lt;0,0,1+(('DB-Rud'!G$97-D35)/(('DB-Rud'!G$97-'DB-Rud'!G$96)/19))))))</f>
        <v/>
      </c>
      <c r="E36" s="122" t="str">
        <f>IF(E35="","",INT(IF(1+('DB-Rud'!H$97-E35)/(('DB-Rud'!H$97-'DB-Rud'!H$96)/19)&gt;20,"20",IF(1+('DB-Rud'!H$97-E35)/(('DB-Rud'!H$97-'DB-Rud'!H$96)/19)&lt;0,0,1+(('DB-Rud'!H$97-E35)/(('DB-Rud'!H$97-'DB-Rud'!H$96)/19))))))</f>
        <v/>
      </c>
      <c r="F36" s="122" t="str">
        <f>IF(F35="","",INT(IF(1+('DB-Rud'!I$97-F35)/(('DB-Rud'!I$97-'DB-Rud'!I$96)/19)&gt;20,"20",IF(1+('DB-Rud'!I$97-F35)/(('DB-Rud'!I$97-'DB-Rud'!I$96)/19)&lt;0,0,1+(('DB-Rud'!I$97-F35)/(('DB-Rud'!I$97-'DB-Rud'!I$96)/19))))))</f>
        <v/>
      </c>
      <c r="G36" s="122" t="str">
        <f>IF(G35="","",INT(IF(1+('DB-Rud'!J$97-G35)/(('DB-Rud'!J$97-'DB-Rud'!J$96)/19)&gt;20,"20",IF(1+('DB-Rud'!J$97-G35)/(('DB-Rud'!J$97-'DB-Rud'!J$96)/19)&lt;0,0,1+(('DB-Rud'!J$97-G35)/(('DB-Rud'!J$97-'DB-Rud'!J$96)/19))))))</f>
        <v/>
      </c>
      <c r="H36" s="122" t="str">
        <f>IF(H35="","",INT(IF(1+('DB-Rud'!K$97-H35)/(('DB-Rud'!K$97-'DB-Rud'!K$96)/19)&gt;20,"20",IF(1+('DB-Rud'!K$97-H35)/(('DB-Rud'!K$97-'DB-Rud'!K$96)/19)&lt;0,0,1+(('DB-Rud'!K$97-H35)/(('DB-Rud'!K$97-'DB-Rud'!K$96)/19))))))</f>
        <v/>
      </c>
      <c r="I36" s="122" t="str">
        <f>IF(I35="","",INT(IF(1+('DB-Rud'!L$97-I35)/(('DB-Rud'!L$97-'DB-Rud'!L$96)/19)&gt;20,"20",IF(1+('DB-Rud'!L$97-I35)/(('DB-Rud'!L$97-'DB-Rud'!L$96)/19)&lt;0,0,1+(('DB-Rud'!L$97-I35)/(('DB-Rud'!L$97-'DB-Rud'!L$96)/19))))))</f>
        <v/>
      </c>
      <c r="J36" s="122" t="str">
        <f>IF(J35="","",INT(IF(1+('DB-Rud'!M$97-J35)/(('DB-Rud'!M$97-'DB-Rud'!M$96)/19)&gt;20,"20",IF(1+('DB-Rud'!M$97-J35)/(('DB-Rud'!M$97-'DB-Rud'!M$96)/19)&lt;0,0,1+(('DB-Rud'!M$97-J35)/(('DB-Rud'!M$97-'DB-Rud'!M$96)/19))))))</f>
        <v/>
      </c>
      <c r="K36" s="122" t="str">
        <f>IF(K35="","",INT(IF(1+('DB-Rud'!N$97-K35)/(('DB-Rud'!N$97-'DB-Rud'!N$96)/19)&gt;20,"20",IF(1+('DB-Rud'!N$97-K35)/(('DB-Rud'!N$97-'DB-Rud'!N$96)/19)&lt;0,0,1+(('DB-Rud'!N$97-K35)/(('DB-Rud'!N$97-'DB-Rud'!N$96)/19))))))</f>
        <v/>
      </c>
      <c r="L36" s="122" t="str">
        <f>IF(L35="","",INT(IF(1+('DB-Rud'!O$97-L35)/(('DB-Rud'!O$97-'DB-Rud'!O$96)/19)&gt;20,"20",IF(1+('DB-Rud'!O$97-L35)/(('DB-Rud'!O$97-'DB-Rud'!O$96)/19)&lt;0,0,1+(('DB-Rud'!O$97-L35)/(('DB-Rud'!O$97-'DB-Rud'!O$96)/19))))))</f>
        <v/>
      </c>
      <c r="M36" s="122" t="str">
        <f>IF(M35="","",INT(IF(1+('DB-Rud'!P$97-M35)/(('DB-Rud'!P$97-'DB-Rud'!P$96)/19)&gt;20,"20",IF(1+('DB-Rud'!P$97-M35)/(('DB-Rud'!P$97-'DB-Rud'!P$96)/19)&lt;0,0,1+(('DB-Rud'!P$97-M35)/(('DB-Rud'!P$97-'DB-Rud'!P$96)/19))))))</f>
        <v/>
      </c>
      <c r="N36" s="122" t="str">
        <f>IF(N35="","",INT(IF(1+('DB-Rud'!Q$97-N35)/(('DB-Rud'!Q$97-'DB-Rud'!Q$96)/19)&gt;20,"20",IF(1+('DB-Rud'!Q$97-N35)/(('DB-Rud'!Q$97-'DB-Rud'!Q$96)/19)&lt;0,0,1+(('DB-Rud'!Q$97-N35)/(('DB-Rud'!Q$97-'DB-Rud'!Q$96)/19))))))</f>
        <v/>
      </c>
      <c r="O36" s="122" t="str">
        <f>IF(O35="","",INT(IF(1+('DB-Rud'!R$97-O35)/(('DB-Rud'!R$97-'DB-Rud'!R$96)/19)&gt;20,"20",IF(1+('DB-Rud'!R$97-O35)/(('DB-Rud'!R$97-'DB-Rud'!R$96)/19)&lt;0,0,1+(('DB-Rud'!R$97-O35)/(('DB-Rud'!R$97-'DB-Rud'!R$96)/19))))))</f>
        <v/>
      </c>
      <c r="P36" s="122" t="str">
        <f>IF(P35="","",INT(IF(1+('DB-Rud'!S$97-P35)/(('DB-Rud'!S$97-'DB-Rud'!S$96)/19)&gt;20,"20",IF(1+('DB-Rud'!S$97-P35)/(('DB-Rud'!S$97-'DB-Rud'!S$96)/19)&lt;0,0,1+(('DB-Rud'!S$97-P35)/(('DB-Rud'!S$97-'DB-Rud'!S$96)/19))))))</f>
        <v/>
      </c>
      <c r="Q36" s="122" t="str">
        <f>IF(Q35="","",INT(IF(1+('DB-Rud'!T$97-Q35)/(('DB-Rud'!T$97-'DB-Rud'!T$96)/19)&gt;20,"20",IF(1+('DB-Rud'!T$97-Q35)/(('DB-Rud'!T$97-'DB-Rud'!T$96)/19)&lt;0,0,1+(('DB-Rud'!T$97-Q35)/(('DB-Rud'!T$97-'DB-Rud'!T$96)/19))))))</f>
        <v/>
      </c>
      <c r="R36" s="122" t="str">
        <f>IF(R35="","",INT(IF(1+('DB-Rud'!U$97-R35)/(('DB-Rud'!U$97-'DB-Rud'!U$96)/19)&gt;20,"20",IF(1+('DB-Rud'!U$97-R35)/(('DB-Rud'!U$97-'DB-Rud'!U$96)/19)&lt;0,0,1+(('DB-Rud'!U$97-R35)/(('DB-Rud'!U$97-'DB-Rud'!U$96)/19))))))</f>
        <v/>
      </c>
      <c r="S36" s="122" t="str">
        <f>IF(S35="","",INT(IF(1+('DB-Rud'!V$97-S35)/(('DB-Rud'!V$97-'DB-Rud'!V$96)/19)&gt;20,"20",IF(1+('DB-Rud'!V$97-S35)/(('DB-Rud'!V$97-'DB-Rud'!V$96)/19)&lt;0,0,1+(('DB-Rud'!V$97-S35)/(('DB-Rud'!V$97-'DB-Rud'!V$96)/19))))))</f>
        <v/>
      </c>
      <c r="U36" s="244"/>
      <c r="W36" s="105">
        <f t="shared" ref="W36" si="101">IFERROR(INT(MAX(D36,J36,M36,P36)),"")</f>
        <v>0</v>
      </c>
      <c r="X36" s="105">
        <f t="shared" ref="X36" si="102">IFERROR(INT(MAX(E36,K36,N36,Q36)),"")</f>
        <v>0</v>
      </c>
      <c r="Y36" s="105">
        <f t="shared" ref="Y36" si="103">IFERROR(INT(MAX(R36,R36)),"")</f>
        <v>0</v>
      </c>
      <c r="Z36" s="105">
        <f t="shared" ref="Z36" si="104">Y36+X36+W36</f>
        <v>0</v>
      </c>
      <c r="AA36" s="97"/>
      <c r="AB36" s="105">
        <f t="shared" ref="AB36" si="105">IFERROR(INT(MAX(F36,F36)),"")</f>
        <v>0</v>
      </c>
      <c r="AC36" s="105">
        <f t="shared" ref="AC36" si="106">IFERROR(INT(MAX(R36,R36)),"")</f>
        <v>0</v>
      </c>
      <c r="AD36" s="105">
        <f t="shared" ref="AD36" si="107">IFERROR(AC36+AB36,"dd")</f>
        <v>0</v>
      </c>
      <c r="AE36" s="97"/>
      <c r="AF36" s="105">
        <f t="shared" ref="AF36" si="108">IFERROR(INT(MAX(G36,G36)),"")</f>
        <v>0</v>
      </c>
      <c r="AG36" s="105">
        <f t="shared" ref="AG36" si="109">IFERROR(INT(MAX(H36,H36)),"")</f>
        <v>0</v>
      </c>
      <c r="AH36" s="105">
        <f t="shared" ref="AH36" si="110">IFERROR(INT(MAX(R36,R36)),"")</f>
        <v>0</v>
      </c>
      <c r="AI36" s="105">
        <f t="shared" ref="AI36" si="111">IFERROR(MAX((AF36+AH36),(AG36+AH36)),"")</f>
        <v>0</v>
      </c>
      <c r="AJ36" s="2"/>
      <c r="AK36" s="242"/>
      <c r="AM36" s="145"/>
      <c r="AN36" s="146"/>
      <c r="AO36" s="145"/>
    </row>
    <row r="38" spans="1:41" s="1" customFormat="1" ht="15.45">
      <c r="A38" s="126" t="s">
        <v>855</v>
      </c>
      <c r="B38" s="142" t="s">
        <v>847</v>
      </c>
      <c r="C38" s="143"/>
      <c r="D38" s="143"/>
      <c r="E38" s="143"/>
      <c r="F38" s="143"/>
      <c r="G38" s="144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U38" s="111" t="str">
        <f t="shared" ref="U38" si="112">IF(U39&gt;=60,"ok","")</f>
        <v/>
      </c>
      <c r="V38" s="6"/>
      <c r="W38" s="249" t="str">
        <f t="shared" ref="W38" si="113">IFERROR(IF(Z40&gt;=28,"ok",""),"")</f>
        <v/>
      </c>
      <c r="X38" s="250"/>
      <c r="Y38" s="250"/>
      <c r="Z38" s="251"/>
      <c r="AB38" s="249" t="str">
        <f t="shared" ref="AB38" si="114">IFERROR(IF(AD40&gt;=18,"ok",""),"")</f>
        <v/>
      </c>
      <c r="AC38" s="250"/>
      <c r="AD38" s="251"/>
      <c r="AF38" s="249" t="str">
        <f t="shared" ref="AF38" si="115">IFERROR(IF(AI40&gt;=18,"ok",""),"")</f>
        <v/>
      </c>
      <c r="AG38" s="250"/>
      <c r="AH38" s="250"/>
      <c r="AI38" s="251"/>
      <c r="AK38" s="240" t="str">
        <f t="shared" ref="AK38" si="116">IF(OR(AND(U38="ok",W38="ok"),AND(U38="ok",AB38="ok"),AND(U38="ok",AF38="ok"))=TRUE,"LK-Kriterien vollständig erfüllt","")</f>
        <v/>
      </c>
      <c r="AM38" s="145"/>
      <c r="AN38" s="146"/>
      <c r="AO38" s="145"/>
    </row>
    <row r="39" spans="1:41" ht="12.9">
      <c r="A39" s="107">
        <v>2014</v>
      </c>
      <c r="B39" s="108" t="s">
        <v>853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U39" s="243"/>
      <c r="W39" s="106" t="s">
        <v>848</v>
      </c>
      <c r="X39" s="106" t="s">
        <v>849</v>
      </c>
      <c r="Y39" s="106" t="s">
        <v>16</v>
      </c>
      <c r="Z39" s="106" t="s">
        <v>860</v>
      </c>
      <c r="AA39" s="2"/>
      <c r="AB39" s="104" t="s">
        <v>4</v>
      </c>
      <c r="AC39" s="104" t="s">
        <v>16</v>
      </c>
      <c r="AD39" s="106" t="s">
        <v>860</v>
      </c>
      <c r="AE39" s="2"/>
      <c r="AF39" s="104" t="s">
        <v>5</v>
      </c>
      <c r="AG39" s="104" t="s">
        <v>6</v>
      </c>
      <c r="AH39" s="104" t="s">
        <v>16</v>
      </c>
      <c r="AI39" s="106" t="s">
        <v>860</v>
      </c>
      <c r="AK39" s="241"/>
      <c r="AM39" s="145"/>
      <c r="AN39" s="146"/>
      <c r="AO39" s="145"/>
    </row>
    <row r="40" spans="1:41">
      <c r="A40" s="127" t="s">
        <v>856</v>
      </c>
      <c r="B40" s="109" t="s">
        <v>851</v>
      </c>
      <c r="C40" s="122" t="str">
        <f>IF(C39="","",INT(IF(1+('DB-Rud'!F$97-C39)/(('DB-Rud'!F$97-'DB-Rud'!F$96)/19)&gt;20,"20",IF(1+('DB-Rud'!F$97-C39)/(('DB-Rud'!F$97-'DB-Rud'!F$96)/19)&lt;0,0,1+(('DB-Rud'!F$97-C39)/(('DB-Rud'!F$97-'DB-Rud'!F$96)/19))))))</f>
        <v/>
      </c>
      <c r="D40" s="122" t="str">
        <f>IF(D39="","",INT(IF(1+('DB-Rud'!G$97-D39)/(('DB-Rud'!G$97-'DB-Rud'!G$96)/19)&gt;20,"20",IF(1+('DB-Rud'!G$97-D39)/(('DB-Rud'!G$97-'DB-Rud'!G$96)/19)&lt;0,0,1+(('DB-Rud'!G$97-D39)/(('DB-Rud'!G$97-'DB-Rud'!G$96)/19))))))</f>
        <v/>
      </c>
      <c r="E40" s="122" t="str">
        <f>IF(E39="","",INT(IF(1+('DB-Rud'!H$97-E39)/(('DB-Rud'!H$97-'DB-Rud'!H$96)/19)&gt;20,"20",IF(1+('DB-Rud'!H$97-E39)/(('DB-Rud'!H$97-'DB-Rud'!H$96)/19)&lt;0,0,1+(('DB-Rud'!H$97-E39)/(('DB-Rud'!H$97-'DB-Rud'!H$96)/19))))))</f>
        <v/>
      </c>
      <c r="F40" s="122" t="str">
        <f>IF(F39="","",INT(IF(1+('DB-Rud'!I$97-F39)/(('DB-Rud'!I$97-'DB-Rud'!I$96)/19)&gt;20,"20",IF(1+('DB-Rud'!I$97-F39)/(('DB-Rud'!I$97-'DB-Rud'!I$96)/19)&lt;0,0,1+(('DB-Rud'!I$97-F39)/(('DB-Rud'!I$97-'DB-Rud'!I$96)/19))))))</f>
        <v/>
      </c>
      <c r="G40" s="122" t="str">
        <f>IF(G39="","",INT(IF(1+('DB-Rud'!J$97-G39)/(('DB-Rud'!J$97-'DB-Rud'!J$96)/19)&gt;20,"20",IF(1+('DB-Rud'!J$97-G39)/(('DB-Rud'!J$97-'DB-Rud'!J$96)/19)&lt;0,0,1+(('DB-Rud'!J$97-G39)/(('DB-Rud'!J$97-'DB-Rud'!J$96)/19))))))</f>
        <v/>
      </c>
      <c r="H40" s="122" t="str">
        <f>IF(H39="","",INT(IF(1+('DB-Rud'!K$97-H39)/(('DB-Rud'!K$97-'DB-Rud'!K$96)/19)&gt;20,"20",IF(1+('DB-Rud'!K$97-H39)/(('DB-Rud'!K$97-'DB-Rud'!K$96)/19)&lt;0,0,1+(('DB-Rud'!K$97-H39)/(('DB-Rud'!K$97-'DB-Rud'!K$96)/19))))))</f>
        <v/>
      </c>
      <c r="I40" s="122" t="str">
        <f>IF(I39="","",INT(IF(1+('DB-Rud'!L$97-I39)/(('DB-Rud'!L$97-'DB-Rud'!L$96)/19)&gt;20,"20",IF(1+('DB-Rud'!L$97-I39)/(('DB-Rud'!L$97-'DB-Rud'!L$96)/19)&lt;0,0,1+(('DB-Rud'!L$97-I39)/(('DB-Rud'!L$97-'DB-Rud'!L$96)/19))))))</f>
        <v/>
      </c>
      <c r="J40" s="122" t="str">
        <f>IF(J39="","",INT(IF(1+('DB-Rud'!M$97-J39)/(('DB-Rud'!M$97-'DB-Rud'!M$96)/19)&gt;20,"20",IF(1+('DB-Rud'!M$97-J39)/(('DB-Rud'!M$97-'DB-Rud'!M$96)/19)&lt;0,0,1+(('DB-Rud'!M$97-J39)/(('DB-Rud'!M$97-'DB-Rud'!M$96)/19))))))</f>
        <v/>
      </c>
      <c r="K40" s="122" t="str">
        <f>IF(K39="","",INT(IF(1+('DB-Rud'!N$97-K39)/(('DB-Rud'!N$97-'DB-Rud'!N$96)/19)&gt;20,"20",IF(1+('DB-Rud'!N$97-K39)/(('DB-Rud'!N$97-'DB-Rud'!N$96)/19)&lt;0,0,1+(('DB-Rud'!N$97-K39)/(('DB-Rud'!N$97-'DB-Rud'!N$96)/19))))))</f>
        <v/>
      </c>
      <c r="L40" s="122" t="str">
        <f>IF(L39="","",INT(IF(1+('DB-Rud'!O$97-L39)/(('DB-Rud'!O$97-'DB-Rud'!O$96)/19)&gt;20,"20",IF(1+('DB-Rud'!O$97-L39)/(('DB-Rud'!O$97-'DB-Rud'!O$96)/19)&lt;0,0,1+(('DB-Rud'!O$97-L39)/(('DB-Rud'!O$97-'DB-Rud'!O$96)/19))))))</f>
        <v/>
      </c>
      <c r="M40" s="122" t="str">
        <f>IF(M39="","",INT(IF(1+('DB-Rud'!P$97-M39)/(('DB-Rud'!P$97-'DB-Rud'!P$96)/19)&gt;20,"20",IF(1+('DB-Rud'!P$97-M39)/(('DB-Rud'!P$97-'DB-Rud'!P$96)/19)&lt;0,0,1+(('DB-Rud'!P$97-M39)/(('DB-Rud'!P$97-'DB-Rud'!P$96)/19))))))</f>
        <v/>
      </c>
      <c r="N40" s="122" t="str">
        <f>IF(N39="","",INT(IF(1+('DB-Rud'!Q$97-N39)/(('DB-Rud'!Q$97-'DB-Rud'!Q$96)/19)&gt;20,"20",IF(1+('DB-Rud'!Q$97-N39)/(('DB-Rud'!Q$97-'DB-Rud'!Q$96)/19)&lt;0,0,1+(('DB-Rud'!Q$97-N39)/(('DB-Rud'!Q$97-'DB-Rud'!Q$96)/19))))))</f>
        <v/>
      </c>
      <c r="O40" s="122" t="str">
        <f>IF(O39="","",INT(IF(1+('DB-Rud'!R$97-O39)/(('DB-Rud'!R$97-'DB-Rud'!R$96)/19)&gt;20,"20",IF(1+('DB-Rud'!R$97-O39)/(('DB-Rud'!R$97-'DB-Rud'!R$96)/19)&lt;0,0,1+(('DB-Rud'!R$97-O39)/(('DB-Rud'!R$97-'DB-Rud'!R$96)/19))))))</f>
        <v/>
      </c>
      <c r="P40" s="122" t="str">
        <f>IF(P39="","",INT(IF(1+('DB-Rud'!S$97-P39)/(('DB-Rud'!S$97-'DB-Rud'!S$96)/19)&gt;20,"20",IF(1+('DB-Rud'!S$97-P39)/(('DB-Rud'!S$97-'DB-Rud'!S$96)/19)&lt;0,0,1+(('DB-Rud'!S$97-P39)/(('DB-Rud'!S$97-'DB-Rud'!S$96)/19))))))</f>
        <v/>
      </c>
      <c r="Q40" s="122" t="str">
        <f>IF(Q39="","",INT(IF(1+('DB-Rud'!T$97-Q39)/(('DB-Rud'!T$97-'DB-Rud'!T$96)/19)&gt;20,"20",IF(1+('DB-Rud'!T$97-Q39)/(('DB-Rud'!T$97-'DB-Rud'!T$96)/19)&lt;0,0,1+(('DB-Rud'!T$97-Q39)/(('DB-Rud'!T$97-'DB-Rud'!T$96)/19))))))</f>
        <v/>
      </c>
      <c r="R40" s="122" t="str">
        <f>IF(R39="","",INT(IF(1+('DB-Rud'!U$97-R39)/(('DB-Rud'!U$97-'DB-Rud'!U$96)/19)&gt;20,"20",IF(1+('DB-Rud'!U$97-R39)/(('DB-Rud'!U$97-'DB-Rud'!U$96)/19)&lt;0,0,1+(('DB-Rud'!U$97-R39)/(('DB-Rud'!U$97-'DB-Rud'!U$96)/19))))))</f>
        <v/>
      </c>
      <c r="S40" s="122" t="str">
        <f>IF(S39="","",INT(IF(1+('DB-Rud'!V$97-S39)/(('DB-Rud'!V$97-'DB-Rud'!V$96)/19)&gt;20,"20",IF(1+('DB-Rud'!V$97-S39)/(('DB-Rud'!V$97-'DB-Rud'!V$96)/19)&lt;0,0,1+(('DB-Rud'!V$97-S39)/(('DB-Rud'!V$97-'DB-Rud'!V$96)/19))))))</f>
        <v/>
      </c>
      <c r="U40" s="244"/>
      <c r="W40" s="105">
        <f t="shared" ref="W40" si="117">IFERROR(INT(MAX(D40,J40,M40,P40)),"")</f>
        <v>0</v>
      </c>
      <c r="X40" s="105">
        <f t="shared" ref="X40" si="118">IFERROR(INT(MAX(E40,K40,N40,Q40)),"")</f>
        <v>0</v>
      </c>
      <c r="Y40" s="105">
        <f t="shared" ref="Y40" si="119">IFERROR(INT(MAX(R40,R40)),"")</f>
        <v>0</v>
      </c>
      <c r="Z40" s="105">
        <f t="shared" ref="Z40" si="120">Y40+X40+W40</f>
        <v>0</v>
      </c>
      <c r="AA40" s="97"/>
      <c r="AB40" s="105">
        <f t="shared" ref="AB40" si="121">IFERROR(INT(MAX(F40,F40)),"")</f>
        <v>0</v>
      </c>
      <c r="AC40" s="105">
        <f t="shared" ref="AC40" si="122">IFERROR(INT(MAX(R40,R40)),"")</f>
        <v>0</v>
      </c>
      <c r="AD40" s="105">
        <f t="shared" ref="AD40" si="123">IFERROR(AC40+AB40,"dd")</f>
        <v>0</v>
      </c>
      <c r="AE40" s="97"/>
      <c r="AF40" s="105">
        <f t="shared" ref="AF40" si="124">IFERROR(INT(MAX(G40,G40)),"")</f>
        <v>0</v>
      </c>
      <c r="AG40" s="105">
        <f t="shared" ref="AG40" si="125">IFERROR(INT(MAX(H40,H40)),"")</f>
        <v>0</v>
      </c>
      <c r="AH40" s="105">
        <f t="shared" ref="AH40" si="126">IFERROR(INT(MAX(R40,R40)),"")</f>
        <v>0</v>
      </c>
      <c r="AI40" s="105">
        <f t="shared" ref="AI40" si="127">IFERROR(MAX((AF40+AH40),(AG40+AH40)),"")</f>
        <v>0</v>
      </c>
      <c r="AJ40" s="2"/>
      <c r="AK40" s="242"/>
      <c r="AM40" s="145"/>
      <c r="AN40" s="146"/>
      <c r="AO40" s="145"/>
    </row>
    <row r="42" spans="1:41" s="1" customFormat="1" ht="15.45">
      <c r="A42" s="126" t="s">
        <v>855</v>
      </c>
      <c r="B42" s="142" t="s">
        <v>847</v>
      </c>
      <c r="C42" s="143"/>
      <c r="D42" s="143"/>
      <c r="E42" s="143"/>
      <c r="F42" s="143"/>
      <c r="G42" s="144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U42" s="111" t="str">
        <f t="shared" ref="U42" si="128">IF(U43&gt;=60,"ok","")</f>
        <v/>
      </c>
      <c r="V42" s="6"/>
      <c r="W42" s="249" t="str">
        <f t="shared" ref="W42" si="129">IFERROR(IF(Z44&gt;=28,"ok",""),"")</f>
        <v/>
      </c>
      <c r="X42" s="250"/>
      <c r="Y42" s="250"/>
      <c r="Z42" s="251"/>
      <c r="AB42" s="249" t="str">
        <f t="shared" ref="AB42" si="130">IFERROR(IF(AD44&gt;=18,"ok",""),"")</f>
        <v/>
      </c>
      <c r="AC42" s="250"/>
      <c r="AD42" s="251"/>
      <c r="AF42" s="249" t="str">
        <f t="shared" ref="AF42" si="131">IFERROR(IF(AI44&gt;=18,"ok",""),"")</f>
        <v/>
      </c>
      <c r="AG42" s="250"/>
      <c r="AH42" s="250"/>
      <c r="AI42" s="251"/>
      <c r="AK42" s="240" t="str">
        <f t="shared" ref="AK42" si="132">IF(OR(AND(U42="ok",W42="ok"),AND(U42="ok",AB42="ok"),AND(U42="ok",AF42="ok"))=TRUE,"LK-Kriterien vollständig erfüllt","")</f>
        <v/>
      </c>
      <c r="AM42" s="145"/>
      <c r="AN42" s="146"/>
      <c r="AO42" s="145"/>
    </row>
    <row r="43" spans="1:41" ht="12.9">
      <c r="A43" s="107">
        <v>2014</v>
      </c>
      <c r="B43" s="108" t="s">
        <v>853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U43" s="243"/>
      <c r="W43" s="106" t="s">
        <v>848</v>
      </c>
      <c r="X43" s="106" t="s">
        <v>849</v>
      </c>
      <c r="Y43" s="106" t="s">
        <v>16</v>
      </c>
      <c r="Z43" s="106" t="s">
        <v>860</v>
      </c>
      <c r="AA43" s="2"/>
      <c r="AB43" s="104" t="s">
        <v>4</v>
      </c>
      <c r="AC43" s="104" t="s">
        <v>16</v>
      </c>
      <c r="AD43" s="106" t="s">
        <v>860</v>
      </c>
      <c r="AE43" s="2"/>
      <c r="AF43" s="104" t="s">
        <v>5</v>
      </c>
      <c r="AG43" s="104" t="s">
        <v>6</v>
      </c>
      <c r="AH43" s="104" t="s">
        <v>16</v>
      </c>
      <c r="AI43" s="106" t="s">
        <v>860</v>
      </c>
      <c r="AK43" s="241"/>
      <c r="AM43" s="145"/>
      <c r="AN43" s="146"/>
      <c r="AO43" s="145"/>
    </row>
    <row r="44" spans="1:41">
      <c r="A44" s="127" t="s">
        <v>856</v>
      </c>
      <c r="B44" s="109" t="s">
        <v>851</v>
      </c>
      <c r="C44" s="122" t="str">
        <f>IF(C43="","",INT(IF(1+('DB-Rud'!F$97-C43)/(('DB-Rud'!F$97-'DB-Rud'!F$96)/19)&gt;20,"20",IF(1+('DB-Rud'!F$97-C43)/(('DB-Rud'!F$97-'DB-Rud'!F$96)/19)&lt;0,0,1+(('DB-Rud'!F$97-C43)/(('DB-Rud'!F$97-'DB-Rud'!F$96)/19))))))</f>
        <v/>
      </c>
      <c r="D44" s="122" t="str">
        <f>IF(D43="","",INT(IF(1+('DB-Rud'!G$97-D43)/(('DB-Rud'!G$97-'DB-Rud'!G$96)/19)&gt;20,"20",IF(1+('DB-Rud'!G$97-D43)/(('DB-Rud'!G$97-'DB-Rud'!G$96)/19)&lt;0,0,1+(('DB-Rud'!G$97-D43)/(('DB-Rud'!G$97-'DB-Rud'!G$96)/19))))))</f>
        <v/>
      </c>
      <c r="E44" s="122" t="str">
        <f>IF(E43="","",INT(IF(1+('DB-Rud'!H$97-E43)/(('DB-Rud'!H$97-'DB-Rud'!H$96)/19)&gt;20,"20",IF(1+('DB-Rud'!H$97-E43)/(('DB-Rud'!H$97-'DB-Rud'!H$96)/19)&lt;0,0,1+(('DB-Rud'!H$97-E43)/(('DB-Rud'!H$97-'DB-Rud'!H$96)/19))))))</f>
        <v/>
      </c>
      <c r="F44" s="122" t="str">
        <f>IF(F43="","",INT(IF(1+('DB-Rud'!I$97-F43)/(('DB-Rud'!I$97-'DB-Rud'!I$96)/19)&gt;20,"20",IF(1+('DB-Rud'!I$97-F43)/(('DB-Rud'!I$97-'DB-Rud'!I$96)/19)&lt;0,0,1+(('DB-Rud'!I$97-F43)/(('DB-Rud'!I$97-'DB-Rud'!I$96)/19))))))</f>
        <v/>
      </c>
      <c r="G44" s="122" t="str">
        <f>IF(G43="","",INT(IF(1+('DB-Rud'!J$97-G43)/(('DB-Rud'!J$97-'DB-Rud'!J$96)/19)&gt;20,"20",IF(1+('DB-Rud'!J$97-G43)/(('DB-Rud'!J$97-'DB-Rud'!J$96)/19)&lt;0,0,1+(('DB-Rud'!J$97-G43)/(('DB-Rud'!J$97-'DB-Rud'!J$96)/19))))))</f>
        <v/>
      </c>
      <c r="H44" s="122" t="str">
        <f>IF(H43="","",INT(IF(1+('DB-Rud'!K$97-H43)/(('DB-Rud'!K$97-'DB-Rud'!K$96)/19)&gt;20,"20",IF(1+('DB-Rud'!K$97-H43)/(('DB-Rud'!K$97-'DB-Rud'!K$96)/19)&lt;0,0,1+(('DB-Rud'!K$97-H43)/(('DB-Rud'!K$97-'DB-Rud'!K$96)/19))))))</f>
        <v/>
      </c>
      <c r="I44" s="122" t="str">
        <f>IF(I43="","",INT(IF(1+('DB-Rud'!L$97-I43)/(('DB-Rud'!L$97-'DB-Rud'!L$96)/19)&gt;20,"20",IF(1+('DB-Rud'!L$97-I43)/(('DB-Rud'!L$97-'DB-Rud'!L$96)/19)&lt;0,0,1+(('DB-Rud'!L$97-I43)/(('DB-Rud'!L$97-'DB-Rud'!L$96)/19))))))</f>
        <v/>
      </c>
      <c r="J44" s="122" t="str">
        <f>IF(J43="","",INT(IF(1+('DB-Rud'!M$97-J43)/(('DB-Rud'!M$97-'DB-Rud'!M$96)/19)&gt;20,"20",IF(1+('DB-Rud'!M$97-J43)/(('DB-Rud'!M$97-'DB-Rud'!M$96)/19)&lt;0,0,1+(('DB-Rud'!M$97-J43)/(('DB-Rud'!M$97-'DB-Rud'!M$96)/19))))))</f>
        <v/>
      </c>
      <c r="K44" s="122" t="str">
        <f>IF(K43="","",INT(IF(1+('DB-Rud'!N$97-K43)/(('DB-Rud'!N$97-'DB-Rud'!N$96)/19)&gt;20,"20",IF(1+('DB-Rud'!N$97-K43)/(('DB-Rud'!N$97-'DB-Rud'!N$96)/19)&lt;0,0,1+(('DB-Rud'!N$97-K43)/(('DB-Rud'!N$97-'DB-Rud'!N$96)/19))))))</f>
        <v/>
      </c>
      <c r="L44" s="122" t="str">
        <f>IF(L43="","",INT(IF(1+('DB-Rud'!O$97-L43)/(('DB-Rud'!O$97-'DB-Rud'!O$96)/19)&gt;20,"20",IF(1+('DB-Rud'!O$97-L43)/(('DB-Rud'!O$97-'DB-Rud'!O$96)/19)&lt;0,0,1+(('DB-Rud'!O$97-L43)/(('DB-Rud'!O$97-'DB-Rud'!O$96)/19))))))</f>
        <v/>
      </c>
      <c r="M44" s="122" t="str">
        <f>IF(M43="","",INT(IF(1+('DB-Rud'!P$97-M43)/(('DB-Rud'!P$97-'DB-Rud'!P$96)/19)&gt;20,"20",IF(1+('DB-Rud'!P$97-M43)/(('DB-Rud'!P$97-'DB-Rud'!P$96)/19)&lt;0,0,1+(('DB-Rud'!P$97-M43)/(('DB-Rud'!P$97-'DB-Rud'!P$96)/19))))))</f>
        <v/>
      </c>
      <c r="N44" s="122" t="str">
        <f>IF(N43="","",INT(IF(1+('DB-Rud'!Q$97-N43)/(('DB-Rud'!Q$97-'DB-Rud'!Q$96)/19)&gt;20,"20",IF(1+('DB-Rud'!Q$97-N43)/(('DB-Rud'!Q$97-'DB-Rud'!Q$96)/19)&lt;0,0,1+(('DB-Rud'!Q$97-N43)/(('DB-Rud'!Q$97-'DB-Rud'!Q$96)/19))))))</f>
        <v/>
      </c>
      <c r="O44" s="122" t="str">
        <f>IF(O43="","",INT(IF(1+('DB-Rud'!R$97-O43)/(('DB-Rud'!R$97-'DB-Rud'!R$96)/19)&gt;20,"20",IF(1+('DB-Rud'!R$97-O43)/(('DB-Rud'!R$97-'DB-Rud'!R$96)/19)&lt;0,0,1+(('DB-Rud'!R$97-O43)/(('DB-Rud'!R$97-'DB-Rud'!R$96)/19))))))</f>
        <v/>
      </c>
      <c r="P44" s="122" t="str">
        <f>IF(P43="","",INT(IF(1+('DB-Rud'!S$97-P43)/(('DB-Rud'!S$97-'DB-Rud'!S$96)/19)&gt;20,"20",IF(1+('DB-Rud'!S$97-P43)/(('DB-Rud'!S$97-'DB-Rud'!S$96)/19)&lt;0,0,1+(('DB-Rud'!S$97-P43)/(('DB-Rud'!S$97-'DB-Rud'!S$96)/19))))))</f>
        <v/>
      </c>
      <c r="Q44" s="122" t="str">
        <f>IF(Q43="","",INT(IF(1+('DB-Rud'!T$97-Q43)/(('DB-Rud'!T$97-'DB-Rud'!T$96)/19)&gt;20,"20",IF(1+('DB-Rud'!T$97-Q43)/(('DB-Rud'!T$97-'DB-Rud'!T$96)/19)&lt;0,0,1+(('DB-Rud'!T$97-Q43)/(('DB-Rud'!T$97-'DB-Rud'!T$96)/19))))))</f>
        <v/>
      </c>
      <c r="R44" s="122" t="str">
        <f>IF(R43="","",INT(IF(1+('DB-Rud'!U$97-R43)/(('DB-Rud'!U$97-'DB-Rud'!U$96)/19)&gt;20,"20",IF(1+('DB-Rud'!U$97-R43)/(('DB-Rud'!U$97-'DB-Rud'!U$96)/19)&lt;0,0,1+(('DB-Rud'!U$97-R43)/(('DB-Rud'!U$97-'DB-Rud'!U$96)/19))))))</f>
        <v/>
      </c>
      <c r="S44" s="122" t="str">
        <f>IF(S43="","",INT(IF(1+('DB-Rud'!V$97-S43)/(('DB-Rud'!V$97-'DB-Rud'!V$96)/19)&gt;20,"20",IF(1+('DB-Rud'!V$97-S43)/(('DB-Rud'!V$97-'DB-Rud'!V$96)/19)&lt;0,0,1+(('DB-Rud'!V$97-S43)/(('DB-Rud'!V$97-'DB-Rud'!V$96)/19))))))</f>
        <v/>
      </c>
      <c r="U44" s="244"/>
      <c r="W44" s="105">
        <f t="shared" ref="W44" si="133">IFERROR(INT(MAX(D44,J44,M44,P44)),"")</f>
        <v>0</v>
      </c>
      <c r="X44" s="105">
        <f t="shared" ref="X44" si="134">IFERROR(INT(MAX(E44,K44,N44,Q44)),"")</f>
        <v>0</v>
      </c>
      <c r="Y44" s="105">
        <f t="shared" ref="Y44" si="135">IFERROR(INT(MAX(R44,R44)),"")</f>
        <v>0</v>
      </c>
      <c r="Z44" s="105">
        <f t="shared" ref="Z44" si="136">Y44+X44+W44</f>
        <v>0</v>
      </c>
      <c r="AA44" s="97"/>
      <c r="AB44" s="105">
        <f t="shared" ref="AB44" si="137">IFERROR(INT(MAX(F44,F44)),"")</f>
        <v>0</v>
      </c>
      <c r="AC44" s="105">
        <f t="shared" ref="AC44" si="138">IFERROR(INT(MAX(R44,R44)),"")</f>
        <v>0</v>
      </c>
      <c r="AD44" s="105">
        <f t="shared" ref="AD44" si="139">IFERROR(AC44+AB44,"dd")</f>
        <v>0</v>
      </c>
      <c r="AE44" s="97"/>
      <c r="AF44" s="105">
        <f t="shared" ref="AF44" si="140">IFERROR(INT(MAX(G44,G44)),"")</f>
        <v>0</v>
      </c>
      <c r="AG44" s="105">
        <f t="shared" ref="AG44" si="141">IFERROR(INT(MAX(H44,H44)),"")</f>
        <v>0</v>
      </c>
      <c r="AH44" s="105">
        <f t="shared" ref="AH44" si="142">IFERROR(INT(MAX(R44,R44)),"")</f>
        <v>0</v>
      </c>
      <c r="AI44" s="105">
        <f t="shared" ref="AI44" si="143">IFERROR(MAX((AF44+AH44),(AG44+AH44)),"")</f>
        <v>0</v>
      </c>
      <c r="AJ44" s="2"/>
      <c r="AK44" s="242"/>
      <c r="AM44" s="145"/>
      <c r="AN44" s="146"/>
      <c r="AO44" s="145"/>
    </row>
    <row r="46" spans="1:41" s="1" customFormat="1" ht="15.45">
      <c r="A46" s="126" t="s">
        <v>855</v>
      </c>
      <c r="B46" s="142" t="s">
        <v>847</v>
      </c>
      <c r="C46" s="143"/>
      <c r="D46" s="143"/>
      <c r="E46" s="143"/>
      <c r="F46" s="143"/>
      <c r="G46" s="144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U46" s="111" t="str">
        <f t="shared" ref="U46" si="144">IF(U47&gt;=60,"ok","")</f>
        <v/>
      </c>
      <c r="V46" s="6"/>
      <c r="W46" s="249" t="str">
        <f t="shared" ref="W46" si="145">IFERROR(IF(Z48&gt;=28,"ok",""),"")</f>
        <v/>
      </c>
      <c r="X46" s="250"/>
      <c r="Y46" s="250"/>
      <c r="Z46" s="251"/>
      <c r="AB46" s="249" t="str">
        <f t="shared" ref="AB46" si="146">IFERROR(IF(AD48&gt;=18,"ok",""),"")</f>
        <v/>
      </c>
      <c r="AC46" s="250"/>
      <c r="AD46" s="251"/>
      <c r="AF46" s="249" t="str">
        <f t="shared" ref="AF46" si="147">IFERROR(IF(AI48&gt;=18,"ok",""),"")</f>
        <v/>
      </c>
      <c r="AG46" s="250"/>
      <c r="AH46" s="250"/>
      <c r="AI46" s="251"/>
      <c r="AK46" s="240" t="str">
        <f t="shared" ref="AK46" si="148">IF(OR(AND(U46="ok",W46="ok"),AND(U46="ok",AB46="ok"),AND(U46="ok",AF46="ok"))=TRUE,"LK-Kriterien vollständig erfüllt","")</f>
        <v/>
      </c>
      <c r="AM46" s="145"/>
      <c r="AN46" s="146"/>
      <c r="AO46" s="145"/>
    </row>
    <row r="47" spans="1:41" ht="12.9">
      <c r="A47" s="107">
        <v>2014</v>
      </c>
      <c r="B47" s="108" t="s">
        <v>853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U47" s="243"/>
      <c r="W47" s="106" t="s">
        <v>848</v>
      </c>
      <c r="X47" s="106" t="s">
        <v>849</v>
      </c>
      <c r="Y47" s="106" t="s">
        <v>16</v>
      </c>
      <c r="Z47" s="106" t="s">
        <v>860</v>
      </c>
      <c r="AA47" s="2"/>
      <c r="AB47" s="104" t="s">
        <v>4</v>
      </c>
      <c r="AC47" s="104" t="s">
        <v>16</v>
      </c>
      <c r="AD47" s="106" t="s">
        <v>860</v>
      </c>
      <c r="AE47" s="2"/>
      <c r="AF47" s="104" t="s">
        <v>5</v>
      </c>
      <c r="AG47" s="104" t="s">
        <v>6</v>
      </c>
      <c r="AH47" s="104" t="s">
        <v>16</v>
      </c>
      <c r="AI47" s="106" t="s">
        <v>860</v>
      </c>
      <c r="AK47" s="241"/>
      <c r="AM47" s="145"/>
      <c r="AN47" s="146"/>
      <c r="AO47" s="145"/>
    </row>
    <row r="48" spans="1:41">
      <c r="A48" s="127" t="s">
        <v>856</v>
      </c>
      <c r="B48" s="109" t="s">
        <v>851</v>
      </c>
      <c r="C48" s="122" t="str">
        <f>IF(C47="","",INT(IF(1+('DB-Rud'!F$97-C47)/(('DB-Rud'!F$97-'DB-Rud'!F$96)/19)&gt;20,"20",IF(1+('DB-Rud'!F$97-C47)/(('DB-Rud'!F$97-'DB-Rud'!F$96)/19)&lt;0,0,1+(('DB-Rud'!F$97-C47)/(('DB-Rud'!F$97-'DB-Rud'!F$96)/19))))))</f>
        <v/>
      </c>
      <c r="D48" s="122" t="str">
        <f>IF(D47="","",INT(IF(1+('DB-Rud'!G$97-D47)/(('DB-Rud'!G$97-'DB-Rud'!G$96)/19)&gt;20,"20",IF(1+('DB-Rud'!G$97-D47)/(('DB-Rud'!G$97-'DB-Rud'!G$96)/19)&lt;0,0,1+(('DB-Rud'!G$97-D47)/(('DB-Rud'!G$97-'DB-Rud'!G$96)/19))))))</f>
        <v/>
      </c>
      <c r="E48" s="122" t="str">
        <f>IF(E47="","",INT(IF(1+('DB-Rud'!H$97-E47)/(('DB-Rud'!H$97-'DB-Rud'!H$96)/19)&gt;20,"20",IF(1+('DB-Rud'!H$97-E47)/(('DB-Rud'!H$97-'DB-Rud'!H$96)/19)&lt;0,0,1+(('DB-Rud'!H$97-E47)/(('DB-Rud'!H$97-'DB-Rud'!H$96)/19))))))</f>
        <v/>
      </c>
      <c r="F48" s="122" t="str">
        <f>IF(F47="","",INT(IF(1+('DB-Rud'!I$97-F47)/(('DB-Rud'!I$97-'DB-Rud'!I$96)/19)&gt;20,"20",IF(1+('DB-Rud'!I$97-F47)/(('DB-Rud'!I$97-'DB-Rud'!I$96)/19)&lt;0,0,1+(('DB-Rud'!I$97-F47)/(('DB-Rud'!I$97-'DB-Rud'!I$96)/19))))))</f>
        <v/>
      </c>
      <c r="G48" s="122" t="str">
        <f>IF(G47="","",INT(IF(1+('DB-Rud'!J$97-G47)/(('DB-Rud'!J$97-'DB-Rud'!J$96)/19)&gt;20,"20",IF(1+('DB-Rud'!J$97-G47)/(('DB-Rud'!J$97-'DB-Rud'!J$96)/19)&lt;0,0,1+(('DB-Rud'!J$97-G47)/(('DB-Rud'!J$97-'DB-Rud'!J$96)/19))))))</f>
        <v/>
      </c>
      <c r="H48" s="122" t="str">
        <f>IF(H47="","",INT(IF(1+('DB-Rud'!K$97-H47)/(('DB-Rud'!K$97-'DB-Rud'!K$96)/19)&gt;20,"20",IF(1+('DB-Rud'!K$97-H47)/(('DB-Rud'!K$97-'DB-Rud'!K$96)/19)&lt;0,0,1+(('DB-Rud'!K$97-H47)/(('DB-Rud'!K$97-'DB-Rud'!K$96)/19))))))</f>
        <v/>
      </c>
      <c r="I48" s="122" t="str">
        <f>IF(I47="","",INT(IF(1+('DB-Rud'!L$97-I47)/(('DB-Rud'!L$97-'DB-Rud'!L$96)/19)&gt;20,"20",IF(1+('DB-Rud'!L$97-I47)/(('DB-Rud'!L$97-'DB-Rud'!L$96)/19)&lt;0,0,1+(('DB-Rud'!L$97-I47)/(('DB-Rud'!L$97-'DB-Rud'!L$96)/19))))))</f>
        <v/>
      </c>
      <c r="J48" s="122" t="str">
        <f>IF(J47="","",INT(IF(1+('DB-Rud'!M$97-J47)/(('DB-Rud'!M$97-'DB-Rud'!M$96)/19)&gt;20,"20",IF(1+('DB-Rud'!M$97-J47)/(('DB-Rud'!M$97-'DB-Rud'!M$96)/19)&lt;0,0,1+(('DB-Rud'!M$97-J47)/(('DB-Rud'!M$97-'DB-Rud'!M$96)/19))))))</f>
        <v/>
      </c>
      <c r="K48" s="122" t="str">
        <f>IF(K47="","",INT(IF(1+('DB-Rud'!N$97-K47)/(('DB-Rud'!N$97-'DB-Rud'!N$96)/19)&gt;20,"20",IF(1+('DB-Rud'!N$97-K47)/(('DB-Rud'!N$97-'DB-Rud'!N$96)/19)&lt;0,0,1+(('DB-Rud'!N$97-K47)/(('DB-Rud'!N$97-'DB-Rud'!N$96)/19))))))</f>
        <v/>
      </c>
      <c r="L48" s="122" t="str">
        <f>IF(L47="","",INT(IF(1+('DB-Rud'!O$97-L47)/(('DB-Rud'!O$97-'DB-Rud'!O$96)/19)&gt;20,"20",IF(1+('DB-Rud'!O$97-L47)/(('DB-Rud'!O$97-'DB-Rud'!O$96)/19)&lt;0,0,1+(('DB-Rud'!O$97-L47)/(('DB-Rud'!O$97-'DB-Rud'!O$96)/19))))))</f>
        <v/>
      </c>
      <c r="M48" s="122" t="str">
        <f>IF(M47="","",INT(IF(1+('DB-Rud'!P$97-M47)/(('DB-Rud'!P$97-'DB-Rud'!P$96)/19)&gt;20,"20",IF(1+('DB-Rud'!P$97-M47)/(('DB-Rud'!P$97-'DB-Rud'!P$96)/19)&lt;0,0,1+(('DB-Rud'!P$97-M47)/(('DB-Rud'!P$97-'DB-Rud'!P$96)/19))))))</f>
        <v/>
      </c>
      <c r="N48" s="122" t="str">
        <f>IF(N47="","",INT(IF(1+('DB-Rud'!Q$97-N47)/(('DB-Rud'!Q$97-'DB-Rud'!Q$96)/19)&gt;20,"20",IF(1+('DB-Rud'!Q$97-N47)/(('DB-Rud'!Q$97-'DB-Rud'!Q$96)/19)&lt;0,0,1+(('DB-Rud'!Q$97-N47)/(('DB-Rud'!Q$97-'DB-Rud'!Q$96)/19))))))</f>
        <v/>
      </c>
      <c r="O48" s="122" t="str">
        <f>IF(O47="","",INT(IF(1+('DB-Rud'!R$97-O47)/(('DB-Rud'!R$97-'DB-Rud'!R$96)/19)&gt;20,"20",IF(1+('DB-Rud'!R$97-O47)/(('DB-Rud'!R$97-'DB-Rud'!R$96)/19)&lt;0,0,1+(('DB-Rud'!R$97-O47)/(('DB-Rud'!R$97-'DB-Rud'!R$96)/19))))))</f>
        <v/>
      </c>
      <c r="P48" s="122" t="str">
        <f>IF(P47="","",INT(IF(1+('DB-Rud'!S$97-P47)/(('DB-Rud'!S$97-'DB-Rud'!S$96)/19)&gt;20,"20",IF(1+('DB-Rud'!S$97-P47)/(('DB-Rud'!S$97-'DB-Rud'!S$96)/19)&lt;0,0,1+(('DB-Rud'!S$97-P47)/(('DB-Rud'!S$97-'DB-Rud'!S$96)/19))))))</f>
        <v/>
      </c>
      <c r="Q48" s="122" t="str">
        <f>IF(Q47="","",INT(IF(1+('DB-Rud'!T$97-Q47)/(('DB-Rud'!T$97-'DB-Rud'!T$96)/19)&gt;20,"20",IF(1+('DB-Rud'!T$97-Q47)/(('DB-Rud'!T$97-'DB-Rud'!T$96)/19)&lt;0,0,1+(('DB-Rud'!T$97-Q47)/(('DB-Rud'!T$97-'DB-Rud'!T$96)/19))))))</f>
        <v/>
      </c>
      <c r="R48" s="122" t="str">
        <f>IF(R47="","",INT(IF(1+('DB-Rud'!U$97-R47)/(('DB-Rud'!U$97-'DB-Rud'!U$96)/19)&gt;20,"20",IF(1+('DB-Rud'!U$97-R47)/(('DB-Rud'!U$97-'DB-Rud'!U$96)/19)&lt;0,0,1+(('DB-Rud'!U$97-R47)/(('DB-Rud'!U$97-'DB-Rud'!U$96)/19))))))</f>
        <v/>
      </c>
      <c r="S48" s="122" t="str">
        <f>IF(S47="","",INT(IF(1+('DB-Rud'!V$97-S47)/(('DB-Rud'!V$97-'DB-Rud'!V$96)/19)&gt;20,"20",IF(1+('DB-Rud'!V$97-S47)/(('DB-Rud'!V$97-'DB-Rud'!V$96)/19)&lt;0,0,1+(('DB-Rud'!V$97-S47)/(('DB-Rud'!V$97-'DB-Rud'!V$96)/19))))))</f>
        <v/>
      </c>
      <c r="U48" s="244"/>
      <c r="W48" s="105">
        <f t="shared" ref="W48" si="149">IFERROR(INT(MAX(D48,J48,M48,P48)),"")</f>
        <v>0</v>
      </c>
      <c r="X48" s="105">
        <f t="shared" ref="X48" si="150">IFERROR(INT(MAX(E48,K48,N48,Q48)),"")</f>
        <v>0</v>
      </c>
      <c r="Y48" s="105">
        <f t="shared" ref="Y48" si="151">IFERROR(INT(MAX(R48,R48)),"")</f>
        <v>0</v>
      </c>
      <c r="Z48" s="105">
        <f t="shared" ref="Z48" si="152">Y48+X48+W48</f>
        <v>0</v>
      </c>
      <c r="AA48" s="97"/>
      <c r="AB48" s="105">
        <f t="shared" ref="AB48" si="153">IFERROR(INT(MAX(F48,F48)),"")</f>
        <v>0</v>
      </c>
      <c r="AC48" s="105">
        <f t="shared" ref="AC48" si="154">IFERROR(INT(MAX(R48,R48)),"")</f>
        <v>0</v>
      </c>
      <c r="AD48" s="105">
        <f t="shared" ref="AD48" si="155">IFERROR(AC48+AB48,"dd")</f>
        <v>0</v>
      </c>
      <c r="AE48" s="97"/>
      <c r="AF48" s="105">
        <f t="shared" ref="AF48" si="156">IFERROR(INT(MAX(G48,G48)),"")</f>
        <v>0</v>
      </c>
      <c r="AG48" s="105">
        <f t="shared" ref="AG48" si="157">IFERROR(INT(MAX(H48,H48)),"")</f>
        <v>0</v>
      </c>
      <c r="AH48" s="105">
        <f t="shared" ref="AH48" si="158">IFERROR(INT(MAX(R48,R48)),"")</f>
        <v>0</v>
      </c>
      <c r="AI48" s="105">
        <f t="shared" ref="AI48" si="159">IFERROR(MAX((AF48+AH48),(AG48+AH48)),"")</f>
        <v>0</v>
      </c>
      <c r="AJ48" s="2"/>
      <c r="AK48" s="242"/>
      <c r="AM48" s="145"/>
      <c r="AN48" s="146"/>
      <c r="AO48" s="145"/>
    </row>
    <row r="50" spans="1:41" s="1" customFormat="1" ht="15.45">
      <c r="A50" s="126" t="s">
        <v>855</v>
      </c>
      <c r="B50" s="142" t="s">
        <v>847</v>
      </c>
      <c r="C50" s="143"/>
      <c r="D50" s="143"/>
      <c r="E50" s="143"/>
      <c r="F50" s="143"/>
      <c r="G50" s="144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U50" s="111" t="str">
        <f t="shared" ref="U50" si="160">IF(U51&gt;=60,"ok","")</f>
        <v/>
      </c>
      <c r="V50" s="6"/>
      <c r="W50" s="249" t="str">
        <f t="shared" ref="W50" si="161">IFERROR(IF(Z52&gt;=28,"ok",""),"")</f>
        <v/>
      </c>
      <c r="X50" s="250"/>
      <c r="Y50" s="250"/>
      <c r="Z50" s="251"/>
      <c r="AB50" s="249" t="str">
        <f t="shared" ref="AB50" si="162">IFERROR(IF(AD52&gt;=18,"ok",""),"")</f>
        <v/>
      </c>
      <c r="AC50" s="250"/>
      <c r="AD50" s="251"/>
      <c r="AF50" s="249" t="str">
        <f t="shared" ref="AF50" si="163">IFERROR(IF(AI52&gt;=18,"ok",""),"")</f>
        <v/>
      </c>
      <c r="AG50" s="250"/>
      <c r="AH50" s="250"/>
      <c r="AI50" s="251"/>
      <c r="AK50" s="240" t="str">
        <f t="shared" ref="AK50" si="164">IF(OR(AND(U50="ok",W50="ok"),AND(U50="ok",AB50="ok"),AND(U50="ok",AF50="ok"))=TRUE,"LK-Kriterien vollständig erfüllt","")</f>
        <v/>
      </c>
      <c r="AM50" s="145"/>
      <c r="AN50" s="146"/>
      <c r="AO50" s="145"/>
    </row>
    <row r="51" spans="1:41" ht="12.9">
      <c r="A51" s="107">
        <v>2014</v>
      </c>
      <c r="B51" s="108" t="s">
        <v>853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U51" s="243"/>
      <c r="W51" s="106" t="s">
        <v>848</v>
      </c>
      <c r="X51" s="106" t="s">
        <v>849</v>
      </c>
      <c r="Y51" s="106" t="s">
        <v>16</v>
      </c>
      <c r="Z51" s="106" t="s">
        <v>860</v>
      </c>
      <c r="AA51" s="2"/>
      <c r="AB51" s="104" t="s">
        <v>4</v>
      </c>
      <c r="AC51" s="104" t="s">
        <v>16</v>
      </c>
      <c r="AD51" s="106" t="s">
        <v>860</v>
      </c>
      <c r="AE51" s="2"/>
      <c r="AF51" s="104" t="s">
        <v>5</v>
      </c>
      <c r="AG51" s="104" t="s">
        <v>6</v>
      </c>
      <c r="AH51" s="104" t="s">
        <v>16</v>
      </c>
      <c r="AI51" s="106" t="s">
        <v>860</v>
      </c>
      <c r="AK51" s="241"/>
      <c r="AM51" s="145"/>
      <c r="AN51" s="146"/>
      <c r="AO51" s="145"/>
    </row>
    <row r="52" spans="1:41">
      <c r="A52" s="127" t="s">
        <v>856</v>
      </c>
      <c r="B52" s="109" t="s">
        <v>851</v>
      </c>
      <c r="C52" s="122" t="str">
        <f>IF(C51="","",INT(IF(1+('DB-Rud'!F$97-C51)/(('DB-Rud'!F$97-'DB-Rud'!F$96)/19)&gt;20,"20",IF(1+('DB-Rud'!F$97-C51)/(('DB-Rud'!F$97-'DB-Rud'!F$96)/19)&lt;0,0,1+(('DB-Rud'!F$97-C51)/(('DB-Rud'!F$97-'DB-Rud'!F$96)/19))))))</f>
        <v/>
      </c>
      <c r="D52" s="122" t="str">
        <f>IF(D51="","",INT(IF(1+('DB-Rud'!G$97-D51)/(('DB-Rud'!G$97-'DB-Rud'!G$96)/19)&gt;20,"20",IF(1+('DB-Rud'!G$97-D51)/(('DB-Rud'!G$97-'DB-Rud'!G$96)/19)&lt;0,0,1+(('DB-Rud'!G$97-D51)/(('DB-Rud'!G$97-'DB-Rud'!G$96)/19))))))</f>
        <v/>
      </c>
      <c r="E52" s="122" t="str">
        <f>IF(E51="","",INT(IF(1+('DB-Rud'!H$97-E51)/(('DB-Rud'!H$97-'DB-Rud'!H$96)/19)&gt;20,"20",IF(1+('DB-Rud'!H$97-E51)/(('DB-Rud'!H$97-'DB-Rud'!H$96)/19)&lt;0,0,1+(('DB-Rud'!H$97-E51)/(('DB-Rud'!H$97-'DB-Rud'!H$96)/19))))))</f>
        <v/>
      </c>
      <c r="F52" s="122" t="str">
        <f>IF(F51="","",INT(IF(1+('DB-Rud'!I$97-F51)/(('DB-Rud'!I$97-'DB-Rud'!I$96)/19)&gt;20,"20",IF(1+('DB-Rud'!I$97-F51)/(('DB-Rud'!I$97-'DB-Rud'!I$96)/19)&lt;0,0,1+(('DB-Rud'!I$97-F51)/(('DB-Rud'!I$97-'DB-Rud'!I$96)/19))))))</f>
        <v/>
      </c>
      <c r="G52" s="122" t="str">
        <f>IF(G51="","",INT(IF(1+('DB-Rud'!J$97-G51)/(('DB-Rud'!J$97-'DB-Rud'!J$96)/19)&gt;20,"20",IF(1+('DB-Rud'!J$97-G51)/(('DB-Rud'!J$97-'DB-Rud'!J$96)/19)&lt;0,0,1+(('DB-Rud'!J$97-G51)/(('DB-Rud'!J$97-'DB-Rud'!J$96)/19))))))</f>
        <v/>
      </c>
      <c r="H52" s="122" t="str">
        <f>IF(H51="","",INT(IF(1+('DB-Rud'!K$97-H51)/(('DB-Rud'!K$97-'DB-Rud'!K$96)/19)&gt;20,"20",IF(1+('DB-Rud'!K$97-H51)/(('DB-Rud'!K$97-'DB-Rud'!K$96)/19)&lt;0,0,1+(('DB-Rud'!K$97-H51)/(('DB-Rud'!K$97-'DB-Rud'!K$96)/19))))))</f>
        <v/>
      </c>
      <c r="I52" s="122" t="str">
        <f>IF(I51="","",INT(IF(1+('DB-Rud'!L$97-I51)/(('DB-Rud'!L$97-'DB-Rud'!L$96)/19)&gt;20,"20",IF(1+('DB-Rud'!L$97-I51)/(('DB-Rud'!L$97-'DB-Rud'!L$96)/19)&lt;0,0,1+(('DB-Rud'!L$97-I51)/(('DB-Rud'!L$97-'DB-Rud'!L$96)/19))))))</f>
        <v/>
      </c>
      <c r="J52" s="122" t="str">
        <f>IF(J51="","",INT(IF(1+('DB-Rud'!M$97-J51)/(('DB-Rud'!M$97-'DB-Rud'!M$96)/19)&gt;20,"20",IF(1+('DB-Rud'!M$97-J51)/(('DB-Rud'!M$97-'DB-Rud'!M$96)/19)&lt;0,0,1+(('DB-Rud'!M$97-J51)/(('DB-Rud'!M$97-'DB-Rud'!M$96)/19))))))</f>
        <v/>
      </c>
      <c r="K52" s="122" t="str">
        <f>IF(K51="","",INT(IF(1+('DB-Rud'!N$97-K51)/(('DB-Rud'!N$97-'DB-Rud'!N$96)/19)&gt;20,"20",IF(1+('DB-Rud'!N$97-K51)/(('DB-Rud'!N$97-'DB-Rud'!N$96)/19)&lt;0,0,1+(('DB-Rud'!N$97-K51)/(('DB-Rud'!N$97-'DB-Rud'!N$96)/19))))))</f>
        <v/>
      </c>
      <c r="L52" s="122" t="str">
        <f>IF(L51="","",INT(IF(1+('DB-Rud'!O$97-L51)/(('DB-Rud'!O$97-'DB-Rud'!O$96)/19)&gt;20,"20",IF(1+('DB-Rud'!O$97-L51)/(('DB-Rud'!O$97-'DB-Rud'!O$96)/19)&lt;0,0,1+(('DB-Rud'!O$97-L51)/(('DB-Rud'!O$97-'DB-Rud'!O$96)/19))))))</f>
        <v/>
      </c>
      <c r="M52" s="122" t="str">
        <f>IF(M51="","",INT(IF(1+('DB-Rud'!P$97-M51)/(('DB-Rud'!P$97-'DB-Rud'!P$96)/19)&gt;20,"20",IF(1+('DB-Rud'!P$97-M51)/(('DB-Rud'!P$97-'DB-Rud'!P$96)/19)&lt;0,0,1+(('DB-Rud'!P$97-M51)/(('DB-Rud'!P$97-'DB-Rud'!P$96)/19))))))</f>
        <v/>
      </c>
      <c r="N52" s="122" t="str">
        <f>IF(N51="","",INT(IF(1+('DB-Rud'!Q$97-N51)/(('DB-Rud'!Q$97-'DB-Rud'!Q$96)/19)&gt;20,"20",IF(1+('DB-Rud'!Q$97-N51)/(('DB-Rud'!Q$97-'DB-Rud'!Q$96)/19)&lt;0,0,1+(('DB-Rud'!Q$97-N51)/(('DB-Rud'!Q$97-'DB-Rud'!Q$96)/19))))))</f>
        <v/>
      </c>
      <c r="O52" s="122" t="str">
        <f>IF(O51="","",INT(IF(1+('DB-Rud'!R$97-O51)/(('DB-Rud'!R$97-'DB-Rud'!R$96)/19)&gt;20,"20",IF(1+('DB-Rud'!R$97-O51)/(('DB-Rud'!R$97-'DB-Rud'!R$96)/19)&lt;0,0,1+(('DB-Rud'!R$97-O51)/(('DB-Rud'!R$97-'DB-Rud'!R$96)/19))))))</f>
        <v/>
      </c>
      <c r="P52" s="122" t="str">
        <f>IF(P51="","",INT(IF(1+('DB-Rud'!S$97-P51)/(('DB-Rud'!S$97-'DB-Rud'!S$96)/19)&gt;20,"20",IF(1+('DB-Rud'!S$97-P51)/(('DB-Rud'!S$97-'DB-Rud'!S$96)/19)&lt;0,0,1+(('DB-Rud'!S$97-P51)/(('DB-Rud'!S$97-'DB-Rud'!S$96)/19))))))</f>
        <v/>
      </c>
      <c r="Q52" s="122" t="str">
        <f>IF(Q51="","",INT(IF(1+('DB-Rud'!T$97-Q51)/(('DB-Rud'!T$97-'DB-Rud'!T$96)/19)&gt;20,"20",IF(1+('DB-Rud'!T$97-Q51)/(('DB-Rud'!T$97-'DB-Rud'!T$96)/19)&lt;0,0,1+(('DB-Rud'!T$97-Q51)/(('DB-Rud'!T$97-'DB-Rud'!T$96)/19))))))</f>
        <v/>
      </c>
      <c r="R52" s="122" t="str">
        <f>IF(R51="","",INT(IF(1+('DB-Rud'!U$97-R51)/(('DB-Rud'!U$97-'DB-Rud'!U$96)/19)&gt;20,"20",IF(1+('DB-Rud'!U$97-R51)/(('DB-Rud'!U$97-'DB-Rud'!U$96)/19)&lt;0,0,1+(('DB-Rud'!U$97-R51)/(('DB-Rud'!U$97-'DB-Rud'!U$96)/19))))))</f>
        <v/>
      </c>
      <c r="S52" s="122" t="str">
        <f>IF(S51="","",INT(IF(1+('DB-Rud'!V$97-S51)/(('DB-Rud'!V$97-'DB-Rud'!V$96)/19)&gt;20,"20",IF(1+('DB-Rud'!V$97-S51)/(('DB-Rud'!V$97-'DB-Rud'!V$96)/19)&lt;0,0,1+(('DB-Rud'!V$97-S51)/(('DB-Rud'!V$97-'DB-Rud'!V$96)/19))))))</f>
        <v/>
      </c>
      <c r="U52" s="244"/>
      <c r="W52" s="105">
        <f t="shared" ref="W52" si="165">IFERROR(INT(MAX(D52,J52,M52,P52)),"")</f>
        <v>0</v>
      </c>
      <c r="X52" s="105">
        <f t="shared" ref="X52" si="166">IFERROR(INT(MAX(E52,K52,N52,Q52)),"")</f>
        <v>0</v>
      </c>
      <c r="Y52" s="105">
        <f t="shared" ref="Y52" si="167">IFERROR(INT(MAX(R52,R52)),"")</f>
        <v>0</v>
      </c>
      <c r="Z52" s="105">
        <f t="shared" ref="Z52" si="168">Y52+X52+W52</f>
        <v>0</v>
      </c>
      <c r="AA52" s="97"/>
      <c r="AB52" s="105">
        <f t="shared" ref="AB52" si="169">IFERROR(INT(MAX(F52,F52)),"")</f>
        <v>0</v>
      </c>
      <c r="AC52" s="105">
        <f t="shared" ref="AC52" si="170">IFERROR(INT(MAX(R52,R52)),"")</f>
        <v>0</v>
      </c>
      <c r="AD52" s="105">
        <f t="shared" ref="AD52" si="171">IFERROR(AC52+AB52,"dd")</f>
        <v>0</v>
      </c>
      <c r="AE52" s="97"/>
      <c r="AF52" s="105">
        <f t="shared" ref="AF52" si="172">IFERROR(INT(MAX(G52,G52)),"")</f>
        <v>0</v>
      </c>
      <c r="AG52" s="105">
        <f t="shared" ref="AG52" si="173">IFERROR(INT(MAX(H52,H52)),"")</f>
        <v>0</v>
      </c>
      <c r="AH52" s="105">
        <f t="shared" ref="AH52" si="174">IFERROR(INT(MAX(R52,R52)),"")</f>
        <v>0</v>
      </c>
      <c r="AI52" s="105">
        <f t="shared" ref="AI52" si="175">IFERROR(MAX((AF52+AH52),(AG52+AH52)),"")</f>
        <v>0</v>
      </c>
      <c r="AJ52" s="2"/>
      <c r="AK52" s="242"/>
      <c r="AM52" s="145"/>
      <c r="AN52" s="146"/>
      <c r="AO52" s="145"/>
    </row>
  </sheetData>
  <sheetProtection algorithmName="SHA-512" hashValue="wXNeuhdgMT77KS8usTq2WmWsIkbnUBuK8AjG2bY0UPQ+vgBLnTupQ5V48IMGHUkP8fL72UBVughTELQJWbzLPw==" saltValue="R4aP25fA29kxK/O/pVeAeA==" spinCount="100000" sheet="1" objects="1" scenarios="1"/>
  <mergeCells count="68">
    <mergeCell ref="AB42:AD42"/>
    <mergeCell ref="AF42:AI42"/>
    <mergeCell ref="AK42:AK44"/>
    <mergeCell ref="U43:U44"/>
    <mergeCell ref="AB50:AD50"/>
    <mergeCell ref="AF50:AI50"/>
    <mergeCell ref="AK50:AK52"/>
    <mergeCell ref="U51:U52"/>
    <mergeCell ref="AK46:AK48"/>
    <mergeCell ref="U47:U48"/>
    <mergeCell ref="W46:Z46"/>
    <mergeCell ref="AB46:AD46"/>
    <mergeCell ref="AF46:AI46"/>
    <mergeCell ref="W50:Z50"/>
    <mergeCell ref="W42:Z42"/>
    <mergeCell ref="U39:U40"/>
    <mergeCell ref="W34:Z34"/>
    <mergeCell ref="AB34:AD34"/>
    <mergeCell ref="AF34:AI34"/>
    <mergeCell ref="AK34:AK36"/>
    <mergeCell ref="U35:U36"/>
    <mergeCell ref="AK38:AK40"/>
    <mergeCell ref="W38:Z38"/>
    <mergeCell ref="AB38:AD38"/>
    <mergeCell ref="AF38:AI38"/>
    <mergeCell ref="U31:U32"/>
    <mergeCell ref="W26:Z26"/>
    <mergeCell ref="AB26:AD26"/>
    <mergeCell ref="AF26:AI26"/>
    <mergeCell ref="AK26:AK28"/>
    <mergeCell ref="U27:U28"/>
    <mergeCell ref="AK30:AK32"/>
    <mergeCell ref="W30:Z30"/>
    <mergeCell ref="AB30:AD30"/>
    <mergeCell ref="AF30:AI30"/>
    <mergeCell ref="U23:U24"/>
    <mergeCell ref="W18:Z18"/>
    <mergeCell ref="AB18:AD18"/>
    <mergeCell ref="AF18:AI18"/>
    <mergeCell ref="AK18:AK20"/>
    <mergeCell ref="U19:U20"/>
    <mergeCell ref="W22:Z22"/>
    <mergeCell ref="AB22:AD22"/>
    <mergeCell ref="AF22:AI22"/>
    <mergeCell ref="AK22:AK24"/>
    <mergeCell ref="U15:U16"/>
    <mergeCell ref="W10:Z10"/>
    <mergeCell ref="AB10:AD10"/>
    <mergeCell ref="AF10:AI10"/>
    <mergeCell ref="AK10:AK12"/>
    <mergeCell ref="U11:U12"/>
    <mergeCell ref="W14:Z14"/>
    <mergeCell ref="AB14:AD14"/>
    <mergeCell ref="AF14:AI14"/>
    <mergeCell ref="AK14:AK16"/>
    <mergeCell ref="U3:U4"/>
    <mergeCell ref="W6:Z6"/>
    <mergeCell ref="AB6:AD6"/>
    <mergeCell ref="AF6:AI6"/>
    <mergeCell ref="AK6:AK8"/>
    <mergeCell ref="U7:U8"/>
    <mergeCell ref="AK2:AK4"/>
    <mergeCell ref="W1:Z1"/>
    <mergeCell ref="AB1:AD1"/>
    <mergeCell ref="AF1:AI1"/>
    <mergeCell ref="W2:Z2"/>
    <mergeCell ref="AB2:AD2"/>
    <mergeCell ref="AF2:AI2"/>
  </mergeCells>
  <pageMargins left="0.23622047244094491" right="0.23622047244094491" top="0.74803149606299213" bottom="0.74803149606299213" header="0.31496062992125984" footer="0.31496062992125984"/>
  <pageSetup paperSize="9" scale="46" orientation="landscape" horizontalDpi="0" verticalDpi="0"/>
  <headerFooter>
    <oddHeader>&amp;C&amp;"Arial Fett,Fett"&amp;14&amp;K000000&amp;A</oddHead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11FE-9B3B-0048-B44C-D7F4354B1616}">
  <sheetPr>
    <pageSetUpPr fitToPage="1"/>
  </sheetPr>
  <dimension ref="A1:AO52"/>
  <sheetViews>
    <sheetView zoomScaleNormal="100" workbookViewId="0">
      <pane xSplit="1" ySplit="1" topLeftCell="M3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10.84375" defaultRowHeight="12.45"/>
  <cols>
    <col min="1" max="1" width="17.84375" style="4" bestFit="1" customWidth="1"/>
    <col min="2" max="2" width="13.15234375" style="3" customWidth="1"/>
    <col min="3" max="8" width="8" style="5" customWidth="1"/>
    <col min="9" max="9" width="8" style="5" hidden="1" customWidth="1"/>
    <col min="10" max="11" width="8" style="5" customWidth="1"/>
    <col min="12" max="12" width="8" style="5" hidden="1" customWidth="1"/>
    <col min="13" max="14" width="8" style="5" customWidth="1"/>
    <col min="15" max="15" width="8" style="5" hidden="1" customWidth="1"/>
    <col min="16" max="19" width="8" style="5" customWidth="1"/>
    <col min="20" max="20" width="3.4609375" customWidth="1"/>
    <col min="21" max="21" width="10.84375" style="2"/>
    <col min="22" max="22" width="3.15234375" style="2" customWidth="1"/>
    <col min="23" max="26" width="6.84375" customWidth="1"/>
    <col min="27" max="27" width="2.84375" customWidth="1"/>
    <col min="28" max="30" width="6.84375" customWidth="1"/>
    <col min="31" max="31" width="3.4609375" customWidth="1"/>
    <col min="32" max="35" width="6.84375" customWidth="1"/>
    <col min="36" max="36" width="3.4609375" customWidth="1"/>
    <col min="37" max="37" width="19" bestFit="1" customWidth="1"/>
    <col min="38" max="38" width="3.84375" customWidth="1"/>
    <col min="39" max="39" width="9.4609375" customWidth="1"/>
    <col min="40" max="40" width="10.84375" style="139"/>
    <col min="41" max="41" width="35.3046875" customWidth="1"/>
  </cols>
  <sheetData>
    <row r="1" spans="1:41" s="76" customFormat="1">
      <c r="A1" s="134" t="s">
        <v>0</v>
      </c>
      <c r="B1" s="134" t="s">
        <v>854</v>
      </c>
      <c r="C1" s="103" t="s">
        <v>2</v>
      </c>
      <c r="D1" s="103" t="s">
        <v>1</v>
      </c>
      <c r="E1" s="103" t="s">
        <v>3</v>
      </c>
      <c r="F1" s="103" t="s">
        <v>4</v>
      </c>
      <c r="G1" s="103" t="s">
        <v>5</v>
      </c>
      <c r="H1" s="103" t="s">
        <v>6</v>
      </c>
      <c r="I1" s="103" t="s">
        <v>7</v>
      </c>
      <c r="J1" s="103" t="s">
        <v>8</v>
      </c>
      <c r="K1" s="103" t="s">
        <v>9</v>
      </c>
      <c r="L1" s="103" t="s">
        <v>10</v>
      </c>
      <c r="M1" s="103" t="s">
        <v>11</v>
      </c>
      <c r="N1" s="103" t="s">
        <v>12</v>
      </c>
      <c r="O1" s="103" t="s">
        <v>13</v>
      </c>
      <c r="P1" s="103" t="s">
        <v>14</v>
      </c>
      <c r="Q1" s="103" t="s">
        <v>15</v>
      </c>
      <c r="R1" s="103" t="s">
        <v>16</v>
      </c>
      <c r="S1" s="103" t="s">
        <v>17</v>
      </c>
      <c r="U1" s="103" t="s">
        <v>857</v>
      </c>
      <c r="V1" s="98"/>
      <c r="W1" s="228" t="s">
        <v>897</v>
      </c>
      <c r="X1" s="228"/>
      <c r="Y1" s="228"/>
      <c r="Z1" s="228"/>
      <c r="AB1" s="228" t="s">
        <v>898</v>
      </c>
      <c r="AC1" s="228"/>
      <c r="AD1" s="228"/>
      <c r="AF1" s="228" t="s">
        <v>899</v>
      </c>
      <c r="AG1" s="228"/>
      <c r="AH1" s="228"/>
      <c r="AI1" s="245"/>
      <c r="AK1" s="103" t="s">
        <v>850</v>
      </c>
      <c r="AM1" s="134" t="s">
        <v>876</v>
      </c>
      <c r="AN1" s="137" t="s">
        <v>852</v>
      </c>
      <c r="AO1" s="134" t="s">
        <v>847</v>
      </c>
    </row>
    <row r="2" spans="1:41" s="1" customFormat="1" ht="15.45">
      <c r="A2" s="112" t="s">
        <v>880</v>
      </c>
      <c r="B2" s="140" t="s">
        <v>847</v>
      </c>
      <c r="C2" s="141" t="s">
        <v>874</v>
      </c>
      <c r="D2" s="141" t="s">
        <v>874</v>
      </c>
      <c r="E2" s="141" t="s">
        <v>874</v>
      </c>
      <c r="F2" s="141" t="s">
        <v>874</v>
      </c>
      <c r="G2" s="141" t="s">
        <v>874</v>
      </c>
      <c r="H2" s="141" t="s">
        <v>863</v>
      </c>
      <c r="I2" s="141" t="s">
        <v>863</v>
      </c>
      <c r="J2" s="141" t="s">
        <v>863</v>
      </c>
      <c r="K2" s="141" t="s">
        <v>863</v>
      </c>
      <c r="L2" s="141" t="s">
        <v>863</v>
      </c>
      <c r="M2" s="141" t="s">
        <v>875</v>
      </c>
      <c r="N2" s="141" t="s">
        <v>875</v>
      </c>
      <c r="O2" s="141" t="s">
        <v>875</v>
      </c>
      <c r="P2" s="141" t="s">
        <v>875</v>
      </c>
      <c r="Q2" s="141" t="s">
        <v>875</v>
      </c>
      <c r="R2" s="141" t="s">
        <v>875</v>
      </c>
      <c r="S2" s="141" t="s">
        <v>875</v>
      </c>
      <c r="U2" s="121" t="str">
        <f>IF(U3&gt;=60,"ok","")</f>
        <v>ok</v>
      </c>
      <c r="V2" s="6"/>
      <c r="W2" s="246" t="str">
        <f>IFERROR(IF(Z4&gt;=21,"ok",""),"")</f>
        <v>ok</v>
      </c>
      <c r="X2" s="247"/>
      <c r="Y2" s="247"/>
      <c r="Z2" s="248"/>
      <c r="AB2" s="246" t="str">
        <f>IFERROR(IF(AD4&gt;=14,"ok",""),"")</f>
        <v>ok</v>
      </c>
      <c r="AC2" s="247"/>
      <c r="AD2" s="248"/>
      <c r="AF2" s="246" t="str">
        <f>IFERROR(IF(AI4&gt;=14,"ok",""),"")</f>
        <v>ok</v>
      </c>
      <c r="AG2" s="247"/>
      <c r="AH2" s="247"/>
      <c r="AI2" s="248"/>
      <c r="AK2" s="232" t="str">
        <f>IF(OR(AND(U2="ok",W2="ok"),AND(U2="ok",AB2="ok"),AND(U2="ok",AF2="ok"))=TRUE,"LK-Kriterien vollständig erfüllt","")</f>
        <v>LK-Kriterien vollständig erfüllt</v>
      </c>
      <c r="AM2" s="136" t="s">
        <v>874</v>
      </c>
      <c r="AN2" s="138">
        <v>44184</v>
      </c>
      <c r="AO2" s="136" t="s">
        <v>879</v>
      </c>
    </row>
    <row r="3" spans="1:41" ht="12.9">
      <c r="A3" s="113">
        <v>2014</v>
      </c>
      <c r="B3" s="108" t="s">
        <v>853</v>
      </c>
      <c r="C3" s="110">
        <v>3.7037037037037035E-4</v>
      </c>
      <c r="D3" s="110">
        <v>8.1018518518518516E-4</v>
      </c>
      <c r="E3" s="110">
        <v>1.6782407407407406E-3</v>
      </c>
      <c r="F3" s="110">
        <v>3.8194444444444443E-3</v>
      </c>
      <c r="G3" s="110">
        <v>7.5115740740740742E-3</v>
      </c>
      <c r="H3" s="110">
        <v>1.5104166666666667E-2</v>
      </c>
      <c r="I3" s="110">
        <v>4.5138888888888892E-4</v>
      </c>
      <c r="J3" s="110">
        <v>1.0416666666666667E-3</v>
      </c>
      <c r="K3" s="110">
        <v>2.4305555555555556E-3</v>
      </c>
      <c r="L3" s="110">
        <v>4.0509259259259258E-4</v>
      </c>
      <c r="M3" s="110">
        <v>9.2592592592592585E-4</v>
      </c>
      <c r="N3" s="110">
        <v>2.0833333333333333E-3</v>
      </c>
      <c r="O3" s="110">
        <v>4.0509259259259258E-4</v>
      </c>
      <c r="P3" s="110">
        <v>9.2592592592592585E-4</v>
      </c>
      <c r="Q3" s="110">
        <v>2.0833333333333333E-3</v>
      </c>
      <c r="R3" s="110">
        <v>2.0833333333333333E-3</v>
      </c>
      <c r="S3" s="110">
        <v>4.5138888888888893E-3</v>
      </c>
      <c r="U3" s="235">
        <v>90</v>
      </c>
      <c r="W3" s="106" t="s">
        <v>848</v>
      </c>
      <c r="X3" s="106" t="s">
        <v>849</v>
      </c>
      <c r="Y3" s="106" t="s">
        <v>16</v>
      </c>
      <c r="Z3" s="106" t="s">
        <v>860</v>
      </c>
      <c r="AA3" s="2"/>
      <c r="AB3" s="104" t="s">
        <v>4</v>
      </c>
      <c r="AC3" s="104" t="s">
        <v>16</v>
      </c>
      <c r="AD3" s="106" t="s">
        <v>860</v>
      </c>
      <c r="AE3" s="2"/>
      <c r="AF3" s="104" t="s">
        <v>5</v>
      </c>
      <c r="AG3" s="104" t="s">
        <v>6</v>
      </c>
      <c r="AH3" s="104" t="s">
        <v>16</v>
      </c>
      <c r="AI3" s="106" t="s">
        <v>860</v>
      </c>
      <c r="AK3" s="233"/>
      <c r="AM3" s="136" t="s">
        <v>875</v>
      </c>
      <c r="AN3" s="138">
        <v>44283</v>
      </c>
      <c r="AO3" s="136" t="s">
        <v>877</v>
      </c>
    </row>
    <row r="4" spans="1:41">
      <c r="A4" s="114" t="s">
        <v>881</v>
      </c>
      <c r="B4" s="109" t="s">
        <v>851</v>
      </c>
      <c r="C4" s="122">
        <f>IF(C3="","",INT(IF(1+('DB-Rud'!F$25-C3)/(('DB-Rud'!F$25-'DB-Rud'!F$24)/19)&gt;20,"20",IF(1+('DB-Rud'!F$25-C3)/(('DB-Rud'!F$25-'DB-Rud'!F$24)/19)&lt;0,0,1+(('DB-Rud'!F$25-C3)/(('DB-Rud'!F$25-'DB-Rud'!F$24)/19))))))</f>
        <v>9</v>
      </c>
      <c r="D4" s="122">
        <f>IF(D3="","",INT(IF(1+('DB-Rud'!G$25-D3)/(('DB-Rud'!G$25-'DB-Rud'!G$24)/19)&gt;20,"20",IF(1+('DB-Rud'!G$25-D3)/(('DB-Rud'!G$25-'DB-Rud'!G$24)/19)&lt;0,0,1+(('DB-Rud'!G$25-D3)/(('DB-Rud'!G$25-'DB-Rud'!G$24)/19))))))</f>
        <v>9</v>
      </c>
      <c r="E4" s="122">
        <f>IF(E3="","",INT(IF(1+('DB-Rud'!H$25-E3)/(('DB-Rud'!H$25-'DB-Rud'!H$24)/19)&gt;20,"20",IF(1+('DB-Rud'!H$25-E3)/(('DB-Rud'!H$25-'DB-Rud'!H$24)/19)&lt;0,0,1+(('DB-Rud'!H$25-E3)/(('DB-Rud'!H$25-'DB-Rud'!H$24)/19))))))</f>
        <v>14</v>
      </c>
      <c r="F4" s="122">
        <f>IF(F3="","",INT(IF(1+('DB-Rud'!I$25-F3)/(('DB-Rud'!I$25-'DB-Rud'!I$24)/19)&gt;20,"20",IF(1+('DB-Rud'!I$25-F3)/(('DB-Rud'!I$25-'DB-Rud'!I$24)/19)&lt;0,0,1+(('DB-Rud'!I$25-F3)/(('DB-Rud'!I$25-'DB-Rud'!I$24)/19))))))</f>
        <v>8</v>
      </c>
      <c r="G4" s="122">
        <f>IF(G3="","",INT(IF(1+('DB-Rud'!J$25-G3)/(('DB-Rud'!J$25-'DB-Rud'!J$24)/19)&gt;20,"20",IF(1+('DB-Rud'!J$25-G3)/(('DB-Rud'!J$25-'DB-Rud'!J$24)/19)&lt;0,0,1+(('DB-Rud'!J$25-G3)/(('DB-Rud'!J$25-'DB-Rud'!J$24)/19))))))</f>
        <v>12</v>
      </c>
      <c r="H4" s="122">
        <f>IF(H3="","",INT(IF(1+('DB-Rud'!K$25-H3)/(('DB-Rud'!K$25-'DB-Rud'!K$24)/19)&gt;20,"20",IF(1+('DB-Rud'!K$25-H3)/(('DB-Rud'!K$25-'DB-Rud'!K$24)/19)&lt;0,0,1+(('DB-Rud'!K$25-H3)/(('DB-Rud'!K$25-'DB-Rud'!K$24)/19))))))</f>
        <v>8</v>
      </c>
      <c r="I4" s="122">
        <f>IF(I3="","",INT(IF(1+('DB-Rud'!L$25-I3)/(('DB-Rud'!L$25-'DB-Rud'!L$24)/19)&gt;20,"20",IF(1+('DB-Rud'!L$25-I3)/(('DB-Rud'!L$25-'DB-Rud'!L$24)/19)&lt;0,0,1+(('DB-Rud'!L$25-I3)/(('DB-Rud'!L$25-'DB-Rud'!L$24)/19))))))</f>
        <v>12</v>
      </c>
      <c r="J4" s="122">
        <f>IF(J3="","",INT(IF(1+('DB-Rud'!M$25-J3)/(('DB-Rud'!M$25-'DB-Rud'!M$24)/19)&gt;20,"20",IF(1+('DB-Rud'!M$25-J3)/(('DB-Rud'!M$25-'DB-Rud'!M$24)/19)&lt;0,0,1+(('DB-Rud'!M$25-J3)/(('DB-Rud'!M$25-'DB-Rud'!M$24)/19))))))</f>
        <v>9</v>
      </c>
      <c r="K4" s="122">
        <f>IF(K3="","",INT(IF(1+('DB-Rud'!N$25-K3)/(('DB-Rud'!N$25-'DB-Rud'!N$24)/19)&gt;20,"20",IF(1+('DB-Rud'!N$25-K3)/(('DB-Rud'!N$25-'DB-Rud'!N$24)/19)&lt;0,0,1+(('DB-Rud'!N$25-K3)/(('DB-Rud'!N$25-'DB-Rud'!N$24)/19))))))</f>
        <v>2</v>
      </c>
      <c r="L4" s="122">
        <f>IF(L3="","",INT(IF(1+('DB-Rud'!O$25-L3)/(('DB-Rud'!O$25-'DB-Rud'!O$24)/19)&gt;20,"20",IF(1+('DB-Rud'!O$25-L3)/(('DB-Rud'!O$25-'DB-Rud'!O$24)/19)&lt;0,0,1+(('DB-Rud'!O$25-L3)/(('DB-Rud'!O$25-'DB-Rud'!O$24)/19))))))</f>
        <v>12</v>
      </c>
      <c r="M4" s="122">
        <f>IF(M3="","",INT(IF(1+('DB-Rud'!P$25-M3)/(('DB-Rud'!P$25-'DB-Rud'!P$24)/19)&gt;20,"20",IF(1+('DB-Rud'!P$25-M3)/(('DB-Rud'!P$25-'DB-Rud'!P$24)/19)&lt;0,0,1+(('DB-Rud'!P$25-M3)/(('DB-Rud'!P$25-'DB-Rud'!P$24)/19))))))</f>
        <v>9</v>
      </c>
      <c r="N4" s="122">
        <f>IF(N3="","",INT(IF(1+('DB-Rud'!Q$25-N3)/(('DB-Rud'!Q$25-'DB-Rud'!Q$24)/19)&gt;20,"20",IF(1+('DB-Rud'!Q$25-N3)/(('DB-Rud'!Q$25-'DB-Rud'!Q$24)/19)&lt;0,0,1+(('DB-Rud'!Q$25-N3)/(('DB-Rud'!Q$25-'DB-Rud'!Q$24)/19))))))</f>
        <v>6</v>
      </c>
      <c r="O4" s="122">
        <f>IF(O3="","",INT(IF(1+('DB-Rud'!R$25-O3)/(('DB-Rud'!R$25-'DB-Rud'!R$24)/19)&gt;20,"20",IF(1+('DB-Rud'!R$25-O3)/(('DB-Rud'!R$25-'DB-Rud'!R$24)/19)&lt;0,0,1+(('DB-Rud'!R$25-O3)/(('DB-Rud'!R$25-'DB-Rud'!R$24)/19))))))</f>
        <v>8</v>
      </c>
      <c r="P4" s="122">
        <f>IF(P3="","",INT(IF(1+('DB-Rud'!S$25-P3)/(('DB-Rud'!S$25-'DB-Rud'!S$24)/19)&gt;20,"20",IF(1+('DB-Rud'!S$25-P3)/(('DB-Rud'!S$25-'DB-Rud'!S$24)/19)&lt;0,0,1+(('DB-Rud'!S$25-P3)/(('DB-Rud'!S$25-'DB-Rud'!S$24)/19))))))</f>
        <v>7</v>
      </c>
      <c r="Q4" s="122">
        <f>IF(Q3="","",INT(IF(1+('DB-Rud'!T$25-Q3)/(('DB-Rud'!T$25-'DB-Rud'!T$24)/19)&gt;20,"20",IF(1+('DB-Rud'!T$25-Q3)/(('DB-Rud'!T$25-'DB-Rud'!T$24)/19)&lt;0,0,1+(('DB-Rud'!T$25-Q3)/(('DB-Rud'!T$25-'DB-Rud'!T$24)/19))))))</f>
        <v>8</v>
      </c>
      <c r="R4" s="122">
        <f>IF(R3="","",INT(IF(1+('DB-Rud'!U$25-R3)/(('DB-Rud'!U$25-'DB-Rud'!U$24)/19)&gt;20,"20",IF(1+('DB-Rud'!U$25-R3)/(('DB-Rud'!U$25-'DB-Rud'!U$24)/19)&lt;0,0,1+(('DB-Rud'!U$25-R3)/(('DB-Rud'!U$25-'DB-Rud'!U$24)/19))))))</f>
        <v>6</v>
      </c>
      <c r="S4" s="122">
        <f>IF(S3="","",INT(IF(1+('DB-Rud'!V$25-S3)/(('DB-Rud'!V$25-'DB-Rud'!V$24)/19)&gt;20,"20",IF(1+('DB-Rud'!V$25-S3)/(('DB-Rud'!V$25-'DB-Rud'!V$24)/19)&lt;0,0,1+(('DB-Rud'!V$25-S3)/(('DB-Rud'!V$25-'DB-Rud'!V$24)/19))))))</f>
        <v>5</v>
      </c>
      <c r="U4" s="236"/>
      <c r="W4" s="105">
        <f>IFERROR(INT(MAX(D4,J4,M4,P4)),"")</f>
        <v>9</v>
      </c>
      <c r="X4" s="105">
        <f>IFERROR(INT(MAX(E4,K4,N4,Q4)),"")</f>
        <v>14</v>
      </c>
      <c r="Y4" s="105">
        <f>IFERROR(INT(R4),"")</f>
        <v>6</v>
      </c>
      <c r="Z4" s="105">
        <f>Y4+X4+W4</f>
        <v>29</v>
      </c>
      <c r="AA4" s="97"/>
      <c r="AB4" s="105">
        <f>IFERROR(INT(F4),"")</f>
        <v>8</v>
      </c>
      <c r="AC4" s="105">
        <f>IFERROR(INT(R4),"")</f>
        <v>6</v>
      </c>
      <c r="AD4" s="105">
        <f>IFERROR(AC4+AB4,"")</f>
        <v>14</v>
      </c>
      <c r="AE4" s="97"/>
      <c r="AF4" s="105">
        <f>IFERROR(INT(G4),"")</f>
        <v>12</v>
      </c>
      <c r="AG4" s="105">
        <f>IFERROR(INT(H4),"")</f>
        <v>8</v>
      </c>
      <c r="AH4" s="105">
        <f>IFERROR(INT(R4),"")</f>
        <v>6</v>
      </c>
      <c r="AI4" s="105">
        <f>IFERROR(MAX((AF4+AH4),(AG4+AH4)),"")</f>
        <v>18</v>
      </c>
      <c r="AJ4" s="2"/>
      <c r="AK4" s="234"/>
      <c r="AM4" s="136" t="s">
        <v>863</v>
      </c>
      <c r="AN4" s="138">
        <v>44357</v>
      </c>
      <c r="AO4" s="136" t="s">
        <v>878</v>
      </c>
    </row>
    <row r="6" spans="1:41" s="1" customFormat="1" ht="15.45">
      <c r="A6" s="126" t="s">
        <v>855</v>
      </c>
      <c r="B6" s="142" t="s">
        <v>847</v>
      </c>
      <c r="C6" s="143"/>
      <c r="D6" s="143"/>
      <c r="E6" s="143"/>
      <c r="F6" s="143"/>
      <c r="G6" s="144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U6" s="111" t="str">
        <f>IF(U7&gt;=60,"ok","")</f>
        <v/>
      </c>
      <c r="V6" s="6"/>
      <c r="W6" s="249" t="str">
        <f>IFERROR(IF(Z8&gt;=28,"ok",""),"")</f>
        <v/>
      </c>
      <c r="X6" s="250"/>
      <c r="Y6" s="250"/>
      <c r="Z6" s="251"/>
      <c r="AB6" s="249" t="str">
        <f>IFERROR(IF(AD8&gt;=18,"ok",""),"")</f>
        <v/>
      </c>
      <c r="AC6" s="250"/>
      <c r="AD6" s="251"/>
      <c r="AF6" s="249" t="str">
        <f>IFERROR(IF(AI8&gt;=18,"ok",""),"")</f>
        <v/>
      </c>
      <c r="AG6" s="250"/>
      <c r="AH6" s="250"/>
      <c r="AI6" s="251"/>
      <c r="AK6" s="240" t="str">
        <f>IF(OR(AND(U6="ok",W6="ok"),AND(U6="ok",AB6="ok"),AND(U6="ok",AF6="ok"))=TRUE,"LK-Kriterien vollständig erfüllt","")</f>
        <v/>
      </c>
      <c r="AM6" s="145"/>
      <c r="AN6" s="146"/>
      <c r="AO6" s="145"/>
    </row>
    <row r="7" spans="1:41" ht="12.9">
      <c r="A7" s="107">
        <v>2014</v>
      </c>
      <c r="B7" s="108" t="s">
        <v>853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243"/>
      <c r="W7" s="106" t="s">
        <v>848</v>
      </c>
      <c r="X7" s="106" t="s">
        <v>849</v>
      </c>
      <c r="Y7" s="106" t="s">
        <v>16</v>
      </c>
      <c r="Z7" s="106" t="s">
        <v>860</v>
      </c>
      <c r="AA7" s="2"/>
      <c r="AB7" s="104" t="s">
        <v>4</v>
      </c>
      <c r="AC7" s="104" t="s">
        <v>16</v>
      </c>
      <c r="AD7" s="106" t="s">
        <v>860</v>
      </c>
      <c r="AE7" s="2"/>
      <c r="AF7" s="104" t="s">
        <v>5</v>
      </c>
      <c r="AG7" s="104" t="s">
        <v>6</v>
      </c>
      <c r="AH7" s="104" t="s">
        <v>16</v>
      </c>
      <c r="AI7" s="106" t="s">
        <v>860</v>
      </c>
      <c r="AK7" s="241"/>
      <c r="AM7" s="145"/>
      <c r="AN7" s="146"/>
      <c r="AO7" s="145"/>
    </row>
    <row r="8" spans="1:41">
      <c r="A8" s="127" t="s">
        <v>856</v>
      </c>
      <c r="B8" s="109" t="s">
        <v>851</v>
      </c>
      <c r="C8" s="122" t="str">
        <f>IF(C7="","",INT(IF(1+('DB-Rud'!F$25-C7)/(('DB-Rud'!F$25-'DB-Rud'!F$24)/19)&gt;20,"20",IF(1+('DB-Rud'!F$25-C7)/(('DB-Rud'!F$25-'DB-Rud'!F$24)/19)&lt;0,0,1+(('DB-Rud'!F$25-C7)/(('DB-Rud'!F$25-'DB-Rud'!F$24)/19))))))</f>
        <v/>
      </c>
      <c r="D8" s="122" t="str">
        <f>IF(D7="","",INT(IF(1+('DB-Rud'!G$25-D7)/(('DB-Rud'!G$25-'DB-Rud'!G$24)/19)&gt;20,"20",IF(1+('DB-Rud'!G$25-D7)/(('DB-Rud'!G$25-'DB-Rud'!G$24)/19)&lt;0,0,1+(('DB-Rud'!G$25-D7)/(('DB-Rud'!G$25-'DB-Rud'!G$24)/19))))))</f>
        <v/>
      </c>
      <c r="E8" s="122" t="str">
        <f>IF(E7="","",INT(IF(1+('DB-Rud'!H$25-E7)/(('DB-Rud'!H$25-'DB-Rud'!H$24)/19)&gt;20,"20",IF(1+('DB-Rud'!H$25-E7)/(('DB-Rud'!H$25-'DB-Rud'!H$24)/19)&lt;0,0,1+(('DB-Rud'!H$25-E7)/(('DB-Rud'!H$25-'DB-Rud'!H$24)/19))))))</f>
        <v/>
      </c>
      <c r="F8" s="122" t="str">
        <f>IF(F7="","",INT(IF(1+('DB-Rud'!I$25-F7)/(('DB-Rud'!I$25-'DB-Rud'!I$24)/19)&gt;20,"20",IF(1+('DB-Rud'!I$25-F7)/(('DB-Rud'!I$25-'DB-Rud'!I$24)/19)&lt;0,0,1+(('DB-Rud'!I$25-F7)/(('DB-Rud'!I$25-'DB-Rud'!I$24)/19))))))</f>
        <v/>
      </c>
      <c r="G8" s="122" t="str">
        <f>IF(G7="","",INT(IF(1+('DB-Rud'!J$25-G7)/(('DB-Rud'!J$25-'DB-Rud'!J$24)/19)&gt;20,"20",IF(1+('DB-Rud'!J$25-G7)/(('DB-Rud'!J$25-'DB-Rud'!J$24)/19)&lt;0,0,1+(('DB-Rud'!J$25-G7)/(('DB-Rud'!J$25-'DB-Rud'!J$24)/19))))))</f>
        <v/>
      </c>
      <c r="H8" s="122" t="str">
        <f>IF(H7="","",INT(IF(1+('DB-Rud'!K$25-H7)/(('DB-Rud'!K$25-'DB-Rud'!K$24)/19)&gt;20,"20",IF(1+('DB-Rud'!K$25-H7)/(('DB-Rud'!K$25-'DB-Rud'!K$24)/19)&lt;0,0,1+(('DB-Rud'!K$25-H7)/(('DB-Rud'!K$25-'DB-Rud'!K$24)/19))))))</f>
        <v/>
      </c>
      <c r="I8" s="122" t="str">
        <f>IF(I7="","",INT(IF(1+('DB-Rud'!L$25-I7)/(('DB-Rud'!L$25-'DB-Rud'!L$24)/19)&gt;20,"20",IF(1+('DB-Rud'!L$25-I7)/(('DB-Rud'!L$25-'DB-Rud'!L$24)/19)&lt;0,0,1+(('DB-Rud'!L$25-I7)/(('DB-Rud'!L$25-'DB-Rud'!L$24)/19))))))</f>
        <v/>
      </c>
      <c r="J8" s="122" t="str">
        <f>IF(J7="","",INT(IF(1+('DB-Rud'!M$25-J7)/(('DB-Rud'!M$25-'DB-Rud'!M$24)/19)&gt;20,"20",IF(1+('DB-Rud'!M$25-J7)/(('DB-Rud'!M$25-'DB-Rud'!M$24)/19)&lt;0,0,1+(('DB-Rud'!M$25-J7)/(('DB-Rud'!M$25-'DB-Rud'!M$24)/19))))))</f>
        <v/>
      </c>
      <c r="K8" s="122" t="str">
        <f>IF(K7="","",INT(IF(1+('DB-Rud'!N$25-K7)/(('DB-Rud'!N$25-'DB-Rud'!N$24)/19)&gt;20,"20",IF(1+('DB-Rud'!N$25-K7)/(('DB-Rud'!N$25-'DB-Rud'!N$24)/19)&lt;0,0,1+(('DB-Rud'!N$25-K7)/(('DB-Rud'!N$25-'DB-Rud'!N$24)/19))))))</f>
        <v/>
      </c>
      <c r="L8" s="122" t="str">
        <f>IF(L7="","",INT(IF(1+('DB-Rud'!O$25-L7)/(('DB-Rud'!O$25-'DB-Rud'!O$24)/19)&gt;20,"20",IF(1+('DB-Rud'!O$25-L7)/(('DB-Rud'!O$25-'DB-Rud'!O$24)/19)&lt;0,0,1+(('DB-Rud'!O$25-L7)/(('DB-Rud'!O$25-'DB-Rud'!O$24)/19))))))</f>
        <v/>
      </c>
      <c r="M8" s="122" t="str">
        <f>IF(M7="","",INT(IF(1+('DB-Rud'!P$25-M7)/(('DB-Rud'!P$25-'DB-Rud'!P$24)/19)&gt;20,"20",IF(1+('DB-Rud'!P$25-M7)/(('DB-Rud'!P$25-'DB-Rud'!P$24)/19)&lt;0,0,1+(('DB-Rud'!P$25-M7)/(('DB-Rud'!P$25-'DB-Rud'!P$24)/19))))))</f>
        <v/>
      </c>
      <c r="N8" s="122" t="str">
        <f>IF(N7="","",INT(IF(1+('DB-Rud'!Q$25-N7)/(('DB-Rud'!Q$25-'DB-Rud'!Q$24)/19)&gt;20,"20",IF(1+('DB-Rud'!Q$25-N7)/(('DB-Rud'!Q$25-'DB-Rud'!Q$24)/19)&lt;0,0,1+(('DB-Rud'!Q$25-N7)/(('DB-Rud'!Q$25-'DB-Rud'!Q$24)/19))))))</f>
        <v/>
      </c>
      <c r="O8" s="122" t="str">
        <f>IF(O7="","",INT(IF(1+('DB-Rud'!R$25-O7)/(('DB-Rud'!R$25-'DB-Rud'!R$24)/19)&gt;20,"20",IF(1+('DB-Rud'!R$25-O7)/(('DB-Rud'!R$25-'DB-Rud'!R$24)/19)&lt;0,0,1+(('DB-Rud'!R$25-O7)/(('DB-Rud'!R$25-'DB-Rud'!R$24)/19))))))</f>
        <v/>
      </c>
      <c r="P8" s="122" t="str">
        <f>IF(P7="","",INT(IF(1+('DB-Rud'!S$25-P7)/(('DB-Rud'!S$25-'DB-Rud'!S$24)/19)&gt;20,"20",IF(1+('DB-Rud'!S$25-P7)/(('DB-Rud'!S$25-'DB-Rud'!S$24)/19)&lt;0,0,1+(('DB-Rud'!S$25-P7)/(('DB-Rud'!S$25-'DB-Rud'!S$24)/19))))))</f>
        <v/>
      </c>
      <c r="Q8" s="122" t="str">
        <f>IF(Q7="","",INT(IF(1+('DB-Rud'!T$25-Q7)/(('DB-Rud'!T$25-'DB-Rud'!T$24)/19)&gt;20,"20",IF(1+('DB-Rud'!T$25-Q7)/(('DB-Rud'!T$25-'DB-Rud'!T$24)/19)&lt;0,0,1+(('DB-Rud'!T$25-Q7)/(('DB-Rud'!T$25-'DB-Rud'!T$24)/19))))))</f>
        <v/>
      </c>
      <c r="R8" s="122" t="str">
        <f>IF(R7="","",INT(IF(1+('DB-Rud'!U$25-R7)/(('DB-Rud'!U$25-'DB-Rud'!U$24)/19)&gt;20,"20",IF(1+('DB-Rud'!U$25-R7)/(('DB-Rud'!U$25-'DB-Rud'!U$24)/19)&lt;0,0,1+(('DB-Rud'!U$25-R7)/(('DB-Rud'!U$25-'DB-Rud'!U$24)/19))))))</f>
        <v/>
      </c>
      <c r="S8" s="122" t="str">
        <f>IF(S7="","",INT(IF(1+('DB-Rud'!V$25-S7)/(('DB-Rud'!V$25-'DB-Rud'!V$24)/19)&gt;20,"20",IF(1+('DB-Rud'!V$25-S7)/(('DB-Rud'!V$25-'DB-Rud'!V$24)/19)&lt;0,0,1+(('DB-Rud'!V$25-S7)/(('DB-Rud'!V$25-'DB-Rud'!V$24)/19))))))</f>
        <v/>
      </c>
      <c r="U8" s="244"/>
      <c r="W8" s="105">
        <f>IFERROR(INT(MAX(D8,J8,M8,P8)),"")</f>
        <v>0</v>
      </c>
      <c r="X8" s="105">
        <f>IFERROR(INT(MAX(E8,K8,N8,Q8)),"")</f>
        <v>0</v>
      </c>
      <c r="Y8" s="105">
        <f>IFERROR(INT(MAX(R8,R8)),"")</f>
        <v>0</v>
      </c>
      <c r="Z8" s="105">
        <f>Y8+X8+W8</f>
        <v>0</v>
      </c>
      <c r="AA8" s="97"/>
      <c r="AB8" s="105">
        <f>IFERROR(INT(MAX(F8,F8)),"")</f>
        <v>0</v>
      </c>
      <c r="AC8" s="105">
        <f>IFERROR(INT(MAX(R8,R8)),"")</f>
        <v>0</v>
      </c>
      <c r="AD8" s="105">
        <f>IFERROR(AC8+AB8,"dd")</f>
        <v>0</v>
      </c>
      <c r="AE8" s="97"/>
      <c r="AF8" s="105">
        <f>IFERROR(INT(MAX(G8,G8)),"")</f>
        <v>0</v>
      </c>
      <c r="AG8" s="105">
        <f>IFERROR(INT(MAX(H8,H8)),"")</f>
        <v>0</v>
      </c>
      <c r="AH8" s="105">
        <f>IFERROR(INT(MAX(R8,R8)),"")</f>
        <v>0</v>
      </c>
      <c r="AI8" s="105">
        <f>IFERROR(MAX((AF8+AH8),(AG8+AH8)),"")</f>
        <v>0</v>
      </c>
      <c r="AJ8" s="2"/>
      <c r="AK8" s="242"/>
      <c r="AM8" s="145"/>
      <c r="AN8" s="146"/>
      <c r="AO8" s="145"/>
    </row>
    <row r="10" spans="1:41" s="1" customFormat="1" ht="15.45">
      <c r="A10" s="126" t="s">
        <v>855</v>
      </c>
      <c r="B10" s="142" t="s">
        <v>847</v>
      </c>
      <c r="C10" s="143"/>
      <c r="D10" s="143"/>
      <c r="E10" s="143"/>
      <c r="F10" s="143"/>
      <c r="G10" s="144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U10" s="111" t="str">
        <f t="shared" ref="U10" si="0">IF(U11&gt;=60,"ok","")</f>
        <v/>
      </c>
      <c r="V10" s="6"/>
      <c r="W10" s="249" t="str">
        <f t="shared" ref="W10" si="1">IFERROR(IF(Z12&gt;=28,"ok",""),"")</f>
        <v/>
      </c>
      <c r="X10" s="250"/>
      <c r="Y10" s="250"/>
      <c r="Z10" s="251"/>
      <c r="AB10" s="249" t="str">
        <f t="shared" ref="AB10" si="2">IFERROR(IF(AD12&gt;=18,"ok",""),"")</f>
        <v/>
      </c>
      <c r="AC10" s="250"/>
      <c r="AD10" s="251"/>
      <c r="AF10" s="249" t="str">
        <f t="shared" ref="AF10" si="3">IFERROR(IF(AI12&gt;=18,"ok",""),"")</f>
        <v/>
      </c>
      <c r="AG10" s="250"/>
      <c r="AH10" s="250"/>
      <c r="AI10" s="251"/>
      <c r="AK10" s="240" t="str">
        <f t="shared" ref="AK10" si="4">IF(OR(AND(U10="ok",W10="ok"),AND(U10="ok",AB10="ok"),AND(U10="ok",AF10="ok"))=TRUE,"LK-Kriterien vollständig erfüllt","")</f>
        <v/>
      </c>
      <c r="AM10" s="145"/>
      <c r="AN10" s="146"/>
      <c r="AO10" s="145"/>
    </row>
    <row r="11" spans="1:41" ht="12.9">
      <c r="A11" s="107">
        <v>2014</v>
      </c>
      <c r="B11" s="108" t="s">
        <v>853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243"/>
      <c r="W11" s="106" t="s">
        <v>848</v>
      </c>
      <c r="X11" s="106" t="s">
        <v>849</v>
      </c>
      <c r="Y11" s="106" t="s">
        <v>16</v>
      </c>
      <c r="Z11" s="106" t="s">
        <v>860</v>
      </c>
      <c r="AA11" s="2"/>
      <c r="AB11" s="104" t="s">
        <v>4</v>
      </c>
      <c r="AC11" s="104" t="s">
        <v>16</v>
      </c>
      <c r="AD11" s="106" t="s">
        <v>860</v>
      </c>
      <c r="AE11" s="2"/>
      <c r="AF11" s="104" t="s">
        <v>5</v>
      </c>
      <c r="AG11" s="104" t="s">
        <v>6</v>
      </c>
      <c r="AH11" s="104" t="s">
        <v>16</v>
      </c>
      <c r="AI11" s="106" t="s">
        <v>860</v>
      </c>
      <c r="AK11" s="241"/>
      <c r="AM11" s="145"/>
      <c r="AN11" s="146"/>
      <c r="AO11" s="145"/>
    </row>
    <row r="12" spans="1:41">
      <c r="A12" s="127" t="s">
        <v>856</v>
      </c>
      <c r="B12" s="109" t="s">
        <v>851</v>
      </c>
      <c r="C12" s="122" t="str">
        <f>IF(C11="","",INT(IF(1+('DB-Rud'!F$25-C11)/(('DB-Rud'!F$25-'DB-Rud'!F$24)/19)&gt;20,"20",IF(1+('DB-Rud'!F$25-C11)/(('DB-Rud'!F$25-'DB-Rud'!F$24)/19)&lt;0,0,1+(('DB-Rud'!F$25-C11)/(('DB-Rud'!F$25-'DB-Rud'!F$24)/19))))))</f>
        <v/>
      </c>
      <c r="D12" s="122" t="str">
        <f>IF(D11="","",INT(IF(1+('DB-Rud'!G$25-D11)/(('DB-Rud'!G$25-'DB-Rud'!G$24)/19)&gt;20,"20",IF(1+('DB-Rud'!G$25-D11)/(('DB-Rud'!G$25-'DB-Rud'!G$24)/19)&lt;0,0,1+(('DB-Rud'!G$25-D11)/(('DB-Rud'!G$25-'DB-Rud'!G$24)/19))))))</f>
        <v/>
      </c>
      <c r="E12" s="122" t="str">
        <f>IF(E11="","",INT(IF(1+('DB-Rud'!H$25-E11)/(('DB-Rud'!H$25-'DB-Rud'!H$24)/19)&gt;20,"20",IF(1+('DB-Rud'!H$25-E11)/(('DB-Rud'!H$25-'DB-Rud'!H$24)/19)&lt;0,0,1+(('DB-Rud'!H$25-E11)/(('DB-Rud'!H$25-'DB-Rud'!H$24)/19))))))</f>
        <v/>
      </c>
      <c r="F12" s="122" t="str">
        <f>IF(F11="","",INT(IF(1+('DB-Rud'!I$25-F11)/(('DB-Rud'!I$25-'DB-Rud'!I$24)/19)&gt;20,"20",IF(1+('DB-Rud'!I$25-F11)/(('DB-Rud'!I$25-'DB-Rud'!I$24)/19)&lt;0,0,1+(('DB-Rud'!I$25-F11)/(('DB-Rud'!I$25-'DB-Rud'!I$24)/19))))))</f>
        <v/>
      </c>
      <c r="G12" s="122" t="str">
        <f>IF(G11="","",INT(IF(1+('DB-Rud'!J$25-G11)/(('DB-Rud'!J$25-'DB-Rud'!J$24)/19)&gt;20,"20",IF(1+('DB-Rud'!J$25-G11)/(('DB-Rud'!J$25-'DB-Rud'!J$24)/19)&lt;0,0,1+(('DB-Rud'!J$25-G11)/(('DB-Rud'!J$25-'DB-Rud'!J$24)/19))))))</f>
        <v/>
      </c>
      <c r="H12" s="122" t="str">
        <f>IF(H11="","",INT(IF(1+('DB-Rud'!K$25-H11)/(('DB-Rud'!K$25-'DB-Rud'!K$24)/19)&gt;20,"20",IF(1+('DB-Rud'!K$25-H11)/(('DB-Rud'!K$25-'DB-Rud'!K$24)/19)&lt;0,0,1+(('DB-Rud'!K$25-H11)/(('DB-Rud'!K$25-'DB-Rud'!K$24)/19))))))</f>
        <v/>
      </c>
      <c r="I12" s="122" t="str">
        <f>IF(I11="","",INT(IF(1+('DB-Rud'!L$25-I11)/(('DB-Rud'!L$25-'DB-Rud'!L$24)/19)&gt;20,"20",IF(1+('DB-Rud'!L$25-I11)/(('DB-Rud'!L$25-'DB-Rud'!L$24)/19)&lt;0,0,1+(('DB-Rud'!L$25-I11)/(('DB-Rud'!L$25-'DB-Rud'!L$24)/19))))))</f>
        <v/>
      </c>
      <c r="J12" s="122" t="str">
        <f>IF(J11="","",INT(IF(1+('DB-Rud'!M$25-J11)/(('DB-Rud'!M$25-'DB-Rud'!M$24)/19)&gt;20,"20",IF(1+('DB-Rud'!M$25-J11)/(('DB-Rud'!M$25-'DB-Rud'!M$24)/19)&lt;0,0,1+(('DB-Rud'!M$25-J11)/(('DB-Rud'!M$25-'DB-Rud'!M$24)/19))))))</f>
        <v/>
      </c>
      <c r="K12" s="122" t="str">
        <f>IF(K11="","",INT(IF(1+('DB-Rud'!N$25-K11)/(('DB-Rud'!N$25-'DB-Rud'!N$24)/19)&gt;20,"20",IF(1+('DB-Rud'!N$25-K11)/(('DB-Rud'!N$25-'DB-Rud'!N$24)/19)&lt;0,0,1+(('DB-Rud'!N$25-K11)/(('DB-Rud'!N$25-'DB-Rud'!N$24)/19))))))</f>
        <v/>
      </c>
      <c r="L12" s="122" t="str">
        <f>IF(L11="","",INT(IF(1+('DB-Rud'!O$25-L11)/(('DB-Rud'!O$25-'DB-Rud'!O$24)/19)&gt;20,"20",IF(1+('DB-Rud'!O$25-L11)/(('DB-Rud'!O$25-'DB-Rud'!O$24)/19)&lt;0,0,1+(('DB-Rud'!O$25-L11)/(('DB-Rud'!O$25-'DB-Rud'!O$24)/19))))))</f>
        <v/>
      </c>
      <c r="M12" s="122" t="str">
        <f>IF(M11="","",INT(IF(1+('DB-Rud'!P$25-M11)/(('DB-Rud'!P$25-'DB-Rud'!P$24)/19)&gt;20,"20",IF(1+('DB-Rud'!P$25-M11)/(('DB-Rud'!P$25-'DB-Rud'!P$24)/19)&lt;0,0,1+(('DB-Rud'!P$25-M11)/(('DB-Rud'!P$25-'DB-Rud'!P$24)/19))))))</f>
        <v/>
      </c>
      <c r="N12" s="122" t="str">
        <f>IF(N11="","",INT(IF(1+('DB-Rud'!Q$25-N11)/(('DB-Rud'!Q$25-'DB-Rud'!Q$24)/19)&gt;20,"20",IF(1+('DB-Rud'!Q$25-N11)/(('DB-Rud'!Q$25-'DB-Rud'!Q$24)/19)&lt;0,0,1+(('DB-Rud'!Q$25-N11)/(('DB-Rud'!Q$25-'DB-Rud'!Q$24)/19))))))</f>
        <v/>
      </c>
      <c r="O12" s="122" t="str">
        <f>IF(O11="","",INT(IF(1+('DB-Rud'!R$25-O11)/(('DB-Rud'!R$25-'DB-Rud'!R$24)/19)&gt;20,"20",IF(1+('DB-Rud'!R$25-O11)/(('DB-Rud'!R$25-'DB-Rud'!R$24)/19)&lt;0,0,1+(('DB-Rud'!R$25-O11)/(('DB-Rud'!R$25-'DB-Rud'!R$24)/19))))))</f>
        <v/>
      </c>
      <c r="P12" s="122" t="str">
        <f>IF(P11="","",INT(IF(1+('DB-Rud'!S$25-P11)/(('DB-Rud'!S$25-'DB-Rud'!S$24)/19)&gt;20,"20",IF(1+('DB-Rud'!S$25-P11)/(('DB-Rud'!S$25-'DB-Rud'!S$24)/19)&lt;0,0,1+(('DB-Rud'!S$25-P11)/(('DB-Rud'!S$25-'DB-Rud'!S$24)/19))))))</f>
        <v/>
      </c>
      <c r="Q12" s="122" t="str">
        <f>IF(Q11="","",INT(IF(1+('DB-Rud'!T$25-Q11)/(('DB-Rud'!T$25-'DB-Rud'!T$24)/19)&gt;20,"20",IF(1+('DB-Rud'!T$25-Q11)/(('DB-Rud'!T$25-'DB-Rud'!T$24)/19)&lt;0,0,1+(('DB-Rud'!T$25-Q11)/(('DB-Rud'!T$25-'DB-Rud'!T$24)/19))))))</f>
        <v/>
      </c>
      <c r="R12" s="122" t="str">
        <f>IF(R11="","",INT(IF(1+('DB-Rud'!U$25-R11)/(('DB-Rud'!U$25-'DB-Rud'!U$24)/19)&gt;20,"20",IF(1+('DB-Rud'!U$25-R11)/(('DB-Rud'!U$25-'DB-Rud'!U$24)/19)&lt;0,0,1+(('DB-Rud'!U$25-R11)/(('DB-Rud'!U$25-'DB-Rud'!U$24)/19))))))</f>
        <v/>
      </c>
      <c r="S12" s="122" t="str">
        <f>IF(S11="","",INT(IF(1+('DB-Rud'!V$25-S11)/(('DB-Rud'!V$25-'DB-Rud'!V$24)/19)&gt;20,"20",IF(1+('DB-Rud'!V$25-S11)/(('DB-Rud'!V$25-'DB-Rud'!V$24)/19)&lt;0,0,1+(('DB-Rud'!V$25-S11)/(('DB-Rud'!V$25-'DB-Rud'!V$24)/19))))))</f>
        <v/>
      </c>
      <c r="U12" s="244"/>
      <c r="W12" s="105">
        <f t="shared" ref="W12" si="5">IFERROR(INT(MAX(D12,J12,M12,P12)),"")</f>
        <v>0</v>
      </c>
      <c r="X12" s="105">
        <f t="shared" ref="X12" si="6">IFERROR(INT(MAX(E12,K12,N12,Q12)),"")</f>
        <v>0</v>
      </c>
      <c r="Y12" s="105">
        <f t="shared" ref="Y12" si="7">IFERROR(INT(MAX(R12,R12)),"")</f>
        <v>0</v>
      </c>
      <c r="Z12" s="105">
        <f t="shared" ref="Z12" si="8">Y12+X12+W12</f>
        <v>0</v>
      </c>
      <c r="AA12" s="97"/>
      <c r="AB12" s="105">
        <f t="shared" ref="AB12" si="9">IFERROR(INT(MAX(F12,F12)),"")</f>
        <v>0</v>
      </c>
      <c r="AC12" s="105">
        <f t="shared" ref="AC12" si="10">IFERROR(INT(MAX(R12,R12)),"")</f>
        <v>0</v>
      </c>
      <c r="AD12" s="105">
        <f t="shared" ref="AD12" si="11">IFERROR(AC12+AB12,"dd")</f>
        <v>0</v>
      </c>
      <c r="AE12" s="97"/>
      <c r="AF12" s="105">
        <f t="shared" ref="AF12" si="12">IFERROR(INT(MAX(G12,G12)),"")</f>
        <v>0</v>
      </c>
      <c r="AG12" s="105">
        <f t="shared" ref="AG12" si="13">IFERROR(INT(MAX(H12,H12)),"")</f>
        <v>0</v>
      </c>
      <c r="AH12" s="105">
        <f t="shared" ref="AH12" si="14">IFERROR(INT(MAX(R12,R12)),"")</f>
        <v>0</v>
      </c>
      <c r="AI12" s="105">
        <f t="shared" ref="AI12" si="15">IFERROR(MAX((AF12+AH12),(AG12+AH12)),"")</f>
        <v>0</v>
      </c>
      <c r="AJ12" s="2"/>
      <c r="AK12" s="242"/>
      <c r="AM12" s="145"/>
      <c r="AN12" s="146"/>
      <c r="AO12" s="145"/>
    </row>
    <row r="14" spans="1:41" s="1" customFormat="1" ht="15.45">
      <c r="A14" s="126" t="s">
        <v>855</v>
      </c>
      <c r="B14" s="142" t="s">
        <v>847</v>
      </c>
      <c r="C14" s="143"/>
      <c r="D14" s="143"/>
      <c r="E14" s="143"/>
      <c r="F14" s="143"/>
      <c r="G14" s="144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U14" s="111" t="str">
        <f t="shared" ref="U14" si="16">IF(U15&gt;=60,"ok","")</f>
        <v/>
      </c>
      <c r="V14" s="6"/>
      <c r="W14" s="249" t="str">
        <f t="shared" ref="W14" si="17">IFERROR(IF(Z16&gt;=28,"ok",""),"")</f>
        <v/>
      </c>
      <c r="X14" s="250"/>
      <c r="Y14" s="250"/>
      <c r="Z14" s="251"/>
      <c r="AB14" s="249" t="str">
        <f t="shared" ref="AB14" si="18">IFERROR(IF(AD16&gt;=18,"ok",""),"")</f>
        <v/>
      </c>
      <c r="AC14" s="250"/>
      <c r="AD14" s="251"/>
      <c r="AF14" s="249" t="str">
        <f t="shared" ref="AF14" si="19">IFERROR(IF(AI16&gt;=18,"ok",""),"")</f>
        <v/>
      </c>
      <c r="AG14" s="250"/>
      <c r="AH14" s="250"/>
      <c r="AI14" s="251"/>
      <c r="AK14" s="240" t="str">
        <f t="shared" ref="AK14" si="20">IF(OR(AND(U14="ok",W14="ok"),AND(U14="ok",AB14="ok"),AND(U14="ok",AF14="ok"))=TRUE,"LK-Kriterien vollständig erfüllt","")</f>
        <v/>
      </c>
      <c r="AM14" s="145"/>
      <c r="AN14" s="146"/>
      <c r="AO14" s="145"/>
    </row>
    <row r="15" spans="1:41" ht="12.9">
      <c r="A15" s="107">
        <v>2014</v>
      </c>
      <c r="B15" s="108" t="s">
        <v>853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243"/>
      <c r="W15" s="106" t="s">
        <v>848</v>
      </c>
      <c r="X15" s="106" t="s">
        <v>849</v>
      </c>
      <c r="Y15" s="106" t="s">
        <v>16</v>
      </c>
      <c r="Z15" s="106" t="s">
        <v>860</v>
      </c>
      <c r="AA15" s="2"/>
      <c r="AB15" s="104" t="s">
        <v>4</v>
      </c>
      <c r="AC15" s="104" t="s">
        <v>16</v>
      </c>
      <c r="AD15" s="106" t="s">
        <v>860</v>
      </c>
      <c r="AE15" s="2"/>
      <c r="AF15" s="104" t="s">
        <v>5</v>
      </c>
      <c r="AG15" s="104" t="s">
        <v>6</v>
      </c>
      <c r="AH15" s="104" t="s">
        <v>16</v>
      </c>
      <c r="AI15" s="106" t="s">
        <v>860</v>
      </c>
      <c r="AK15" s="241"/>
      <c r="AM15" s="145"/>
      <c r="AN15" s="146"/>
      <c r="AO15" s="145"/>
    </row>
    <row r="16" spans="1:41">
      <c r="A16" s="127" t="s">
        <v>856</v>
      </c>
      <c r="B16" s="109" t="s">
        <v>851</v>
      </c>
      <c r="C16" s="122" t="str">
        <f>IF(C15="","",INT(IF(1+('DB-Rud'!F$25-C15)/(('DB-Rud'!F$25-'DB-Rud'!F$24)/19)&gt;20,"20",IF(1+('DB-Rud'!F$25-C15)/(('DB-Rud'!F$25-'DB-Rud'!F$24)/19)&lt;0,0,1+(('DB-Rud'!F$25-C15)/(('DB-Rud'!F$25-'DB-Rud'!F$24)/19))))))</f>
        <v/>
      </c>
      <c r="D16" s="122" t="str">
        <f>IF(D15="","",INT(IF(1+('DB-Rud'!G$25-D15)/(('DB-Rud'!G$25-'DB-Rud'!G$24)/19)&gt;20,"20",IF(1+('DB-Rud'!G$25-D15)/(('DB-Rud'!G$25-'DB-Rud'!G$24)/19)&lt;0,0,1+(('DB-Rud'!G$25-D15)/(('DB-Rud'!G$25-'DB-Rud'!G$24)/19))))))</f>
        <v/>
      </c>
      <c r="E16" s="122" t="str">
        <f>IF(E15="","",INT(IF(1+('DB-Rud'!H$25-E15)/(('DB-Rud'!H$25-'DB-Rud'!H$24)/19)&gt;20,"20",IF(1+('DB-Rud'!H$25-E15)/(('DB-Rud'!H$25-'DB-Rud'!H$24)/19)&lt;0,0,1+(('DB-Rud'!H$25-E15)/(('DB-Rud'!H$25-'DB-Rud'!H$24)/19))))))</f>
        <v/>
      </c>
      <c r="F16" s="122" t="str">
        <f>IF(F15="","",INT(IF(1+('DB-Rud'!I$25-F15)/(('DB-Rud'!I$25-'DB-Rud'!I$24)/19)&gt;20,"20",IF(1+('DB-Rud'!I$25-F15)/(('DB-Rud'!I$25-'DB-Rud'!I$24)/19)&lt;0,0,1+(('DB-Rud'!I$25-F15)/(('DB-Rud'!I$25-'DB-Rud'!I$24)/19))))))</f>
        <v/>
      </c>
      <c r="G16" s="122" t="str">
        <f>IF(G15="","",INT(IF(1+('DB-Rud'!J$25-G15)/(('DB-Rud'!J$25-'DB-Rud'!J$24)/19)&gt;20,"20",IF(1+('DB-Rud'!J$25-G15)/(('DB-Rud'!J$25-'DB-Rud'!J$24)/19)&lt;0,0,1+(('DB-Rud'!J$25-G15)/(('DB-Rud'!J$25-'DB-Rud'!J$24)/19))))))</f>
        <v/>
      </c>
      <c r="H16" s="122" t="str">
        <f>IF(H15="","",INT(IF(1+('DB-Rud'!K$25-H15)/(('DB-Rud'!K$25-'DB-Rud'!K$24)/19)&gt;20,"20",IF(1+('DB-Rud'!K$25-H15)/(('DB-Rud'!K$25-'DB-Rud'!K$24)/19)&lt;0,0,1+(('DB-Rud'!K$25-H15)/(('DB-Rud'!K$25-'DB-Rud'!K$24)/19))))))</f>
        <v/>
      </c>
      <c r="I16" s="122" t="str">
        <f>IF(I15="","",INT(IF(1+('DB-Rud'!L$25-I15)/(('DB-Rud'!L$25-'DB-Rud'!L$24)/19)&gt;20,"20",IF(1+('DB-Rud'!L$25-I15)/(('DB-Rud'!L$25-'DB-Rud'!L$24)/19)&lt;0,0,1+(('DB-Rud'!L$25-I15)/(('DB-Rud'!L$25-'DB-Rud'!L$24)/19))))))</f>
        <v/>
      </c>
      <c r="J16" s="122" t="str">
        <f>IF(J15="","",INT(IF(1+('DB-Rud'!M$25-J15)/(('DB-Rud'!M$25-'DB-Rud'!M$24)/19)&gt;20,"20",IF(1+('DB-Rud'!M$25-J15)/(('DB-Rud'!M$25-'DB-Rud'!M$24)/19)&lt;0,0,1+(('DB-Rud'!M$25-J15)/(('DB-Rud'!M$25-'DB-Rud'!M$24)/19))))))</f>
        <v/>
      </c>
      <c r="K16" s="122" t="str">
        <f>IF(K15="","",INT(IF(1+('DB-Rud'!N$25-K15)/(('DB-Rud'!N$25-'DB-Rud'!N$24)/19)&gt;20,"20",IF(1+('DB-Rud'!N$25-K15)/(('DB-Rud'!N$25-'DB-Rud'!N$24)/19)&lt;0,0,1+(('DB-Rud'!N$25-K15)/(('DB-Rud'!N$25-'DB-Rud'!N$24)/19))))))</f>
        <v/>
      </c>
      <c r="L16" s="122" t="str">
        <f>IF(L15="","",INT(IF(1+('DB-Rud'!O$25-L15)/(('DB-Rud'!O$25-'DB-Rud'!O$24)/19)&gt;20,"20",IF(1+('DB-Rud'!O$25-L15)/(('DB-Rud'!O$25-'DB-Rud'!O$24)/19)&lt;0,0,1+(('DB-Rud'!O$25-L15)/(('DB-Rud'!O$25-'DB-Rud'!O$24)/19))))))</f>
        <v/>
      </c>
      <c r="M16" s="122" t="str">
        <f>IF(M15="","",INT(IF(1+('DB-Rud'!P$25-M15)/(('DB-Rud'!P$25-'DB-Rud'!P$24)/19)&gt;20,"20",IF(1+('DB-Rud'!P$25-M15)/(('DB-Rud'!P$25-'DB-Rud'!P$24)/19)&lt;0,0,1+(('DB-Rud'!P$25-M15)/(('DB-Rud'!P$25-'DB-Rud'!P$24)/19))))))</f>
        <v/>
      </c>
      <c r="N16" s="122" t="str">
        <f>IF(N15="","",INT(IF(1+('DB-Rud'!Q$25-N15)/(('DB-Rud'!Q$25-'DB-Rud'!Q$24)/19)&gt;20,"20",IF(1+('DB-Rud'!Q$25-N15)/(('DB-Rud'!Q$25-'DB-Rud'!Q$24)/19)&lt;0,0,1+(('DB-Rud'!Q$25-N15)/(('DB-Rud'!Q$25-'DB-Rud'!Q$24)/19))))))</f>
        <v/>
      </c>
      <c r="O16" s="122" t="str">
        <f>IF(O15="","",INT(IF(1+('DB-Rud'!R$25-O15)/(('DB-Rud'!R$25-'DB-Rud'!R$24)/19)&gt;20,"20",IF(1+('DB-Rud'!R$25-O15)/(('DB-Rud'!R$25-'DB-Rud'!R$24)/19)&lt;0,0,1+(('DB-Rud'!R$25-O15)/(('DB-Rud'!R$25-'DB-Rud'!R$24)/19))))))</f>
        <v/>
      </c>
      <c r="P16" s="122" t="str">
        <f>IF(P15="","",INT(IF(1+('DB-Rud'!S$25-P15)/(('DB-Rud'!S$25-'DB-Rud'!S$24)/19)&gt;20,"20",IF(1+('DB-Rud'!S$25-P15)/(('DB-Rud'!S$25-'DB-Rud'!S$24)/19)&lt;0,0,1+(('DB-Rud'!S$25-P15)/(('DB-Rud'!S$25-'DB-Rud'!S$24)/19))))))</f>
        <v/>
      </c>
      <c r="Q16" s="122" t="str">
        <f>IF(Q15="","",INT(IF(1+('DB-Rud'!T$25-Q15)/(('DB-Rud'!T$25-'DB-Rud'!T$24)/19)&gt;20,"20",IF(1+('DB-Rud'!T$25-Q15)/(('DB-Rud'!T$25-'DB-Rud'!T$24)/19)&lt;0,0,1+(('DB-Rud'!T$25-Q15)/(('DB-Rud'!T$25-'DB-Rud'!T$24)/19))))))</f>
        <v/>
      </c>
      <c r="R16" s="122" t="str">
        <f>IF(R15="","",INT(IF(1+('DB-Rud'!U$25-R15)/(('DB-Rud'!U$25-'DB-Rud'!U$24)/19)&gt;20,"20",IF(1+('DB-Rud'!U$25-R15)/(('DB-Rud'!U$25-'DB-Rud'!U$24)/19)&lt;0,0,1+(('DB-Rud'!U$25-R15)/(('DB-Rud'!U$25-'DB-Rud'!U$24)/19))))))</f>
        <v/>
      </c>
      <c r="S16" s="122" t="str">
        <f>IF(S15="","",INT(IF(1+('DB-Rud'!V$25-S15)/(('DB-Rud'!V$25-'DB-Rud'!V$24)/19)&gt;20,"20",IF(1+('DB-Rud'!V$25-S15)/(('DB-Rud'!V$25-'DB-Rud'!V$24)/19)&lt;0,0,1+(('DB-Rud'!V$25-S15)/(('DB-Rud'!V$25-'DB-Rud'!V$24)/19))))))</f>
        <v/>
      </c>
      <c r="U16" s="244"/>
      <c r="W16" s="105">
        <f t="shared" ref="W16" si="21">IFERROR(INT(MAX(D16,J16,M16,P16)),"")</f>
        <v>0</v>
      </c>
      <c r="X16" s="105">
        <f t="shared" ref="X16" si="22">IFERROR(INT(MAX(E16,K16,N16,Q16)),"")</f>
        <v>0</v>
      </c>
      <c r="Y16" s="105">
        <f t="shared" ref="Y16" si="23">IFERROR(INT(MAX(R16,R16)),"")</f>
        <v>0</v>
      </c>
      <c r="Z16" s="105">
        <f t="shared" ref="Z16" si="24">Y16+X16+W16</f>
        <v>0</v>
      </c>
      <c r="AA16" s="97"/>
      <c r="AB16" s="105">
        <f t="shared" ref="AB16" si="25">IFERROR(INT(MAX(F16,F16)),"")</f>
        <v>0</v>
      </c>
      <c r="AC16" s="105">
        <f t="shared" ref="AC16" si="26">IFERROR(INT(MAX(R16,R16)),"")</f>
        <v>0</v>
      </c>
      <c r="AD16" s="105">
        <f t="shared" ref="AD16" si="27">IFERROR(AC16+AB16,"dd")</f>
        <v>0</v>
      </c>
      <c r="AE16" s="97"/>
      <c r="AF16" s="105">
        <f t="shared" ref="AF16" si="28">IFERROR(INT(MAX(G16,G16)),"")</f>
        <v>0</v>
      </c>
      <c r="AG16" s="105">
        <f t="shared" ref="AG16" si="29">IFERROR(INT(MAX(H16,H16)),"")</f>
        <v>0</v>
      </c>
      <c r="AH16" s="105">
        <f t="shared" ref="AH16" si="30">IFERROR(INT(MAX(R16,R16)),"")</f>
        <v>0</v>
      </c>
      <c r="AI16" s="105">
        <f t="shared" ref="AI16" si="31">IFERROR(MAX((AF16+AH16),(AG16+AH16)),"")</f>
        <v>0</v>
      </c>
      <c r="AJ16" s="2"/>
      <c r="AK16" s="242"/>
      <c r="AM16" s="145"/>
      <c r="AN16" s="146"/>
      <c r="AO16" s="145"/>
    </row>
    <row r="18" spans="1:41" s="1" customFormat="1" ht="15.45">
      <c r="A18" s="126" t="s">
        <v>855</v>
      </c>
      <c r="B18" s="142" t="s">
        <v>847</v>
      </c>
      <c r="C18" s="143"/>
      <c r="D18" s="143"/>
      <c r="E18" s="143"/>
      <c r="F18" s="143"/>
      <c r="G18" s="144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U18" s="111" t="str">
        <f t="shared" ref="U18" si="32">IF(U19&gt;=60,"ok","")</f>
        <v/>
      </c>
      <c r="V18" s="6"/>
      <c r="W18" s="249" t="str">
        <f t="shared" ref="W18" si="33">IFERROR(IF(Z20&gt;=28,"ok",""),"")</f>
        <v/>
      </c>
      <c r="X18" s="250"/>
      <c r="Y18" s="250"/>
      <c r="Z18" s="251"/>
      <c r="AB18" s="249" t="str">
        <f t="shared" ref="AB18" si="34">IFERROR(IF(AD20&gt;=18,"ok",""),"")</f>
        <v/>
      </c>
      <c r="AC18" s="250"/>
      <c r="AD18" s="251"/>
      <c r="AF18" s="249" t="str">
        <f t="shared" ref="AF18" si="35">IFERROR(IF(AI20&gt;=18,"ok",""),"")</f>
        <v/>
      </c>
      <c r="AG18" s="250"/>
      <c r="AH18" s="250"/>
      <c r="AI18" s="251"/>
      <c r="AK18" s="240" t="str">
        <f t="shared" ref="AK18" si="36">IF(OR(AND(U18="ok",W18="ok"),AND(U18="ok",AB18="ok"),AND(U18="ok",AF18="ok"))=TRUE,"LK-Kriterien vollständig erfüllt","")</f>
        <v/>
      </c>
      <c r="AM18" s="145"/>
      <c r="AN18" s="146"/>
      <c r="AO18" s="145"/>
    </row>
    <row r="19" spans="1:41" ht="12.9">
      <c r="A19" s="107">
        <v>2014</v>
      </c>
      <c r="B19" s="108" t="s">
        <v>853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U19" s="243"/>
      <c r="W19" s="106" t="s">
        <v>848</v>
      </c>
      <c r="X19" s="106" t="s">
        <v>849</v>
      </c>
      <c r="Y19" s="106" t="s">
        <v>16</v>
      </c>
      <c r="Z19" s="106" t="s">
        <v>860</v>
      </c>
      <c r="AA19" s="2"/>
      <c r="AB19" s="104" t="s">
        <v>4</v>
      </c>
      <c r="AC19" s="104" t="s">
        <v>16</v>
      </c>
      <c r="AD19" s="106" t="s">
        <v>860</v>
      </c>
      <c r="AE19" s="2"/>
      <c r="AF19" s="104" t="s">
        <v>5</v>
      </c>
      <c r="AG19" s="104" t="s">
        <v>6</v>
      </c>
      <c r="AH19" s="104" t="s">
        <v>16</v>
      </c>
      <c r="AI19" s="106" t="s">
        <v>860</v>
      </c>
      <c r="AK19" s="241"/>
      <c r="AM19" s="145"/>
      <c r="AN19" s="146"/>
      <c r="AO19" s="145"/>
    </row>
    <row r="20" spans="1:41">
      <c r="A20" s="127" t="s">
        <v>856</v>
      </c>
      <c r="B20" s="109" t="s">
        <v>851</v>
      </c>
      <c r="C20" s="122" t="str">
        <f>IF(C19="","",INT(IF(1+('DB-Rud'!F$25-C19)/(('DB-Rud'!F$25-'DB-Rud'!F$24)/19)&gt;20,"20",IF(1+('DB-Rud'!F$25-C19)/(('DB-Rud'!F$25-'DB-Rud'!F$24)/19)&lt;0,0,1+(('DB-Rud'!F$25-C19)/(('DB-Rud'!F$25-'DB-Rud'!F$24)/19))))))</f>
        <v/>
      </c>
      <c r="D20" s="122" t="str">
        <f>IF(D19="","",INT(IF(1+('DB-Rud'!G$25-D19)/(('DB-Rud'!G$25-'DB-Rud'!G$24)/19)&gt;20,"20",IF(1+('DB-Rud'!G$25-D19)/(('DB-Rud'!G$25-'DB-Rud'!G$24)/19)&lt;0,0,1+(('DB-Rud'!G$25-D19)/(('DB-Rud'!G$25-'DB-Rud'!G$24)/19))))))</f>
        <v/>
      </c>
      <c r="E20" s="122" t="str">
        <f>IF(E19="","",INT(IF(1+('DB-Rud'!H$25-E19)/(('DB-Rud'!H$25-'DB-Rud'!H$24)/19)&gt;20,"20",IF(1+('DB-Rud'!H$25-E19)/(('DB-Rud'!H$25-'DB-Rud'!H$24)/19)&lt;0,0,1+(('DB-Rud'!H$25-E19)/(('DB-Rud'!H$25-'DB-Rud'!H$24)/19))))))</f>
        <v/>
      </c>
      <c r="F20" s="122" t="str">
        <f>IF(F19="","",INT(IF(1+('DB-Rud'!I$25-F19)/(('DB-Rud'!I$25-'DB-Rud'!I$24)/19)&gt;20,"20",IF(1+('DB-Rud'!I$25-F19)/(('DB-Rud'!I$25-'DB-Rud'!I$24)/19)&lt;0,0,1+(('DB-Rud'!I$25-F19)/(('DB-Rud'!I$25-'DB-Rud'!I$24)/19))))))</f>
        <v/>
      </c>
      <c r="G20" s="122" t="str">
        <f>IF(G19="","",INT(IF(1+('DB-Rud'!J$25-G19)/(('DB-Rud'!J$25-'DB-Rud'!J$24)/19)&gt;20,"20",IF(1+('DB-Rud'!J$25-G19)/(('DB-Rud'!J$25-'DB-Rud'!J$24)/19)&lt;0,0,1+(('DB-Rud'!J$25-G19)/(('DB-Rud'!J$25-'DB-Rud'!J$24)/19))))))</f>
        <v/>
      </c>
      <c r="H20" s="122" t="str">
        <f>IF(H19="","",INT(IF(1+('DB-Rud'!K$25-H19)/(('DB-Rud'!K$25-'DB-Rud'!K$24)/19)&gt;20,"20",IF(1+('DB-Rud'!K$25-H19)/(('DB-Rud'!K$25-'DB-Rud'!K$24)/19)&lt;0,0,1+(('DB-Rud'!K$25-H19)/(('DB-Rud'!K$25-'DB-Rud'!K$24)/19))))))</f>
        <v/>
      </c>
      <c r="I20" s="122" t="str">
        <f>IF(I19="","",INT(IF(1+('DB-Rud'!L$25-I19)/(('DB-Rud'!L$25-'DB-Rud'!L$24)/19)&gt;20,"20",IF(1+('DB-Rud'!L$25-I19)/(('DB-Rud'!L$25-'DB-Rud'!L$24)/19)&lt;0,0,1+(('DB-Rud'!L$25-I19)/(('DB-Rud'!L$25-'DB-Rud'!L$24)/19))))))</f>
        <v/>
      </c>
      <c r="J20" s="122" t="str">
        <f>IF(J19="","",INT(IF(1+('DB-Rud'!M$25-J19)/(('DB-Rud'!M$25-'DB-Rud'!M$24)/19)&gt;20,"20",IF(1+('DB-Rud'!M$25-J19)/(('DB-Rud'!M$25-'DB-Rud'!M$24)/19)&lt;0,0,1+(('DB-Rud'!M$25-J19)/(('DB-Rud'!M$25-'DB-Rud'!M$24)/19))))))</f>
        <v/>
      </c>
      <c r="K20" s="122" t="str">
        <f>IF(K19="","",INT(IF(1+('DB-Rud'!N$25-K19)/(('DB-Rud'!N$25-'DB-Rud'!N$24)/19)&gt;20,"20",IF(1+('DB-Rud'!N$25-K19)/(('DB-Rud'!N$25-'DB-Rud'!N$24)/19)&lt;0,0,1+(('DB-Rud'!N$25-K19)/(('DB-Rud'!N$25-'DB-Rud'!N$24)/19))))))</f>
        <v/>
      </c>
      <c r="L20" s="122" t="str">
        <f>IF(L19="","",INT(IF(1+('DB-Rud'!O$25-L19)/(('DB-Rud'!O$25-'DB-Rud'!O$24)/19)&gt;20,"20",IF(1+('DB-Rud'!O$25-L19)/(('DB-Rud'!O$25-'DB-Rud'!O$24)/19)&lt;0,0,1+(('DB-Rud'!O$25-L19)/(('DB-Rud'!O$25-'DB-Rud'!O$24)/19))))))</f>
        <v/>
      </c>
      <c r="M20" s="122" t="str">
        <f>IF(M19="","",INT(IF(1+('DB-Rud'!P$25-M19)/(('DB-Rud'!P$25-'DB-Rud'!P$24)/19)&gt;20,"20",IF(1+('DB-Rud'!P$25-M19)/(('DB-Rud'!P$25-'DB-Rud'!P$24)/19)&lt;0,0,1+(('DB-Rud'!P$25-M19)/(('DB-Rud'!P$25-'DB-Rud'!P$24)/19))))))</f>
        <v/>
      </c>
      <c r="N20" s="122" t="str">
        <f>IF(N19="","",INT(IF(1+('DB-Rud'!Q$25-N19)/(('DB-Rud'!Q$25-'DB-Rud'!Q$24)/19)&gt;20,"20",IF(1+('DB-Rud'!Q$25-N19)/(('DB-Rud'!Q$25-'DB-Rud'!Q$24)/19)&lt;0,0,1+(('DB-Rud'!Q$25-N19)/(('DB-Rud'!Q$25-'DB-Rud'!Q$24)/19))))))</f>
        <v/>
      </c>
      <c r="O20" s="122" t="str">
        <f>IF(O19="","",INT(IF(1+('DB-Rud'!R$25-O19)/(('DB-Rud'!R$25-'DB-Rud'!R$24)/19)&gt;20,"20",IF(1+('DB-Rud'!R$25-O19)/(('DB-Rud'!R$25-'DB-Rud'!R$24)/19)&lt;0,0,1+(('DB-Rud'!R$25-O19)/(('DB-Rud'!R$25-'DB-Rud'!R$24)/19))))))</f>
        <v/>
      </c>
      <c r="P20" s="122" t="str">
        <f>IF(P19="","",INT(IF(1+('DB-Rud'!S$25-P19)/(('DB-Rud'!S$25-'DB-Rud'!S$24)/19)&gt;20,"20",IF(1+('DB-Rud'!S$25-P19)/(('DB-Rud'!S$25-'DB-Rud'!S$24)/19)&lt;0,0,1+(('DB-Rud'!S$25-P19)/(('DB-Rud'!S$25-'DB-Rud'!S$24)/19))))))</f>
        <v/>
      </c>
      <c r="Q20" s="122" t="str">
        <f>IF(Q19="","",INT(IF(1+('DB-Rud'!T$25-Q19)/(('DB-Rud'!T$25-'DB-Rud'!T$24)/19)&gt;20,"20",IF(1+('DB-Rud'!T$25-Q19)/(('DB-Rud'!T$25-'DB-Rud'!T$24)/19)&lt;0,0,1+(('DB-Rud'!T$25-Q19)/(('DB-Rud'!T$25-'DB-Rud'!T$24)/19))))))</f>
        <v/>
      </c>
      <c r="R20" s="122" t="str">
        <f>IF(R19="","",INT(IF(1+('DB-Rud'!U$25-R19)/(('DB-Rud'!U$25-'DB-Rud'!U$24)/19)&gt;20,"20",IF(1+('DB-Rud'!U$25-R19)/(('DB-Rud'!U$25-'DB-Rud'!U$24)/19)&lt;0,0,1+(('DB-Rud'!U$25-R19)/(('DB-Rud'!U$25-'DB-Rud'!U$24)/19))))))</f>
        <v/>
      </c>
      <c r="S20" s="122" t="str">
        <f>IF(S19="","",INT(IF(1+('DB-Rud'!V$25-S19)/(('DB-Rud'!V$25-'DB-Rud'!V$24)/19)&gt;20,"20",IF(1+('DB-Rud'!V$25-S19)/(('DB-Rud'!V$25-'DB-Rud'!V$24)/19)&lt;0,0,1+(('DB-Rud'!V$25-S19)/(('DB-Rud'!V$25-'DB-Rud'!V$24)/19))))))</f>
        <v/>
      </c>
      <c r="U20" s="244"/>
      <c r="W20" s="105">
        <f t="shared" ref="W20" si="37">IFERROR(INT(MAX(D20,J20,M20,P20)),"")</f>
        <v>0</v>
      </c>
      <c r="X20" s="105">
        <f t="shared" ref="X20" si="38">IFERROR(INT(MAX(E20,K20,N20,Q20)),"")</f>
        <v>0</v>
      </c>
      <c r="Y20" s="105">
        <f t="shared" ref="Y20" si="39">IFERROR(INT(MAX(R20,R20)),"")</f>
        <v>0</v>
      </c>
      <c r="Z20" s="105">
        <f t="shared" ref="Z20" si="40">Y20+X20+W20</f>
        <v>0</v>
      </c>
      <c r="AA20" s="97"/>
      <c r="AB20" s="105">
        <f t="shared" ref="AB20" si="41">IFERROR(INT(MAX(F20,F20)),"")</f>
        <v>0</v>
      </c>
      <c r="AC20" s="105">
        <f t="shared" ref="AC20" si="42">IFERROR(INT(MAX(R20,R20)),"")</f>
        <v>0</v>
      </c>
      <c r="AD20" s="105">
        <f t="shared" ref="AD20" si="43">IFERROR(AC20+AB20,"dd")</f>
        <v>0</v>
      </c>
      <c r="AE20" s="97"/>
      <c r="AF20" s="105">
        <f t="shared" ref="AF20" si="44">IFERROR(INT(MAX(G20,G20)),"")</f>
        <v>0</v>
      </c>
      <c r="AG20" s="105">
        <f t="shared" ref="AG20" si="45">IFERROR(INT(MAX(H20,H20)),"")</f>
        <v>0</v>
      </c>
      <c r="AH20" s="105">
        <f t="shared" ref="AH20" si="46">IFERROR(INT(MAX(R20,R20)),"")</f>
        <v>0</v>
      </c>
      <c r="AI20" s="105">
        <f t="shared" ref="AI20" si="47">IFERROR(MAX((AF20+AH20),(AG20+AH20)),"")</f>
        <v>0</v>
      </c>
      <c r="AJ20" s="2"/>
      <c r="AK20" s="242"/>
      <c r="AM20" s="145"/>
      <c r="AN20" s="146"/>
      <c r="AO20" s="145"/>
    </row>
    <row r="22" spans="1:41" s="1" customFormat="1" ht="15.45">
      <c r="A22" s="126" t="s">
        <v>855</v>
      </c>
      <c r="B22" s="142" t="s">
        <v>847</v>
      </c>
      <c r="C22" s="143"/>
      <c r="D22" s="143"/>
      <c r="E22" s="143"/>
      <c r="F22" s="143"/>
      <c r="G22" s="144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U22" s="111" t="str">
        <f t="shared" ref="U22" si="48">IF(U23&gt;=60,"ok","")</f>
        <v/>
      </c>
      <c r="V22" s="6"/>
      <c r="W22" s="249" t="str">
        <f t="shared" ref="W22" si="49">IFERROR(IF(Z24&gt;=28,"ok",""),"")</f>
        <v/>
      </c>
      <c r="X22" s="250"/>
      <c r="Y22" s="250"/>
      <c r="Z22" s="251"/>
      <c r="AB22" s="249" t="str">
        <f t="shared" ref="AB22" si="50">IFERROR(IF(AD24&gt;=18,"ok",""),"")</f>
        <v/>
      </c>
      <c r="AC22" s="250"/>
      <c r="AD22" s="251"/>
      <c r="AF22" s="249" t="str">
        <f t="shared" ref="AF22" si="51">IFERROR(IF(AI24&gt;=18,"ok",""),"")</f>
        <v/>
      </c>
      <c r="AG22" s="250"/>
      <c r="AH22" s="250"/>
      <c r="AI22" s="251"/>
      <c r="AK22" s="240" t="str">
        <f t="shared" ref="AK22" si="52">IF(OR(AND(U22="ok",W22="ok"),AND(U22="ok",AB22="ok"),AND(U22="ok",AF22="ok"))=TRUE,"LK-Kriterien vollständig erfüllt","")</f>
        <v/>
      </c>
      <c r="AM22" s="145"/>
      <c r="AN22" s="146"/>
      <c r="AO22" s="145"/>
    </row>
    <row r="23" spans="1:41" ht="12.9">
      <c r="A23" s="107">
        <v>2014</v>
      </c>
      <c r="B23" s="108" t="s">
        <v>853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U23" s="243"/>
      <c r="W23" s="106" t="s">
        <v>848</v>
      </c>
      <c r="X23" s="106" t="s">
        <v>849</v>
      </c>
      <c r="Y23" s="106" t="s">
        <v>16</v>
      </c>
      <c r="Z23" s="106" t="s">
        <v>860</v>
      </c>
      <c r="AA23" s="2"/>
      <c r="AB23" s="104" t="s">
        <v>4</v>
      </c>
      <c r="AC23" s="104" t="s">
        <v>16</v>
      </c>
      <c r="AD23" s="106" t="s">
        <v>860</v>
      </c>
      <c r="AE23" s="2"/>
      <c r="AF23" s="104" t="s">
        <v>5</v>
      </c>
      <c r="AG23" s="104" t="s">
        <v>6</v>
      </c>
      <c r="AH23" s="104" t="s">
        <v>16</v>
      </c>
      <c r="AI23" s="106" t="s">
        <v>860</v>
      </c>
      <c r="AK23" s="241"/>
      <c r="AM23" s="145"/>
      <c r="AN23" s="146"/>
      <c r="AO23" s="145"/>
    </row>
    <row r="24" spans="1:41">
      <c r="A24" s="127" t="s">
        <v>856</v>
      </c>
      <c r="B24" s="109" t="s">
        <v>851</v>
      </c>
      <c r="C24" s="122" t="str">
        <f>IF(C23="","",INT(IF(1+('DB-Rud'!F$25-C23)/(('DB-Rud'!F$25-'DB-Rud'!F$24)/19)&gt;20,"20",IF(1+('DB-Rud'!F$25-C23)/(('DB-Rud'!F$25-'DB-Rud'!F$24)/19)&lt;0,0,1+(('DB-Rud'!F$25-C23)/(('DB-Rud'!F$25-'DB-Rud'!F$24)/19))))))</f>
        <v/>
      </c>
      <c r="D24" s="122" t="str">
        <f>IF(D23="","",INT(IF(1+('DB-Rud'!G$25-D23)/(('DB-Rud'!G$25-'DB-Rud'!G$24)/19)&gt;20,"20",IF(1+('DB-Rud'!G$25-D23)/(('DB-Rud'!G$25-'DB-Rud'!G$24)/19)&lt;0,0,1+(('DB-Rud'!G$25-D23)/(('DB-Rud'!G$25-'DB-Rud'!G$24)/19))))))</f>
        <v/>
      </c>
      <c r="E24" s="122" t="str">
        <f>IF(E23="","",INT(IF(1+('DB-Rud'!H$25-E23)/(('DB-Rud'!H$25-'DB-Rud'!H$24)/19)&gt;20,"20",IF(1+('DB-Rud'!H$25-E23)/(('DB-Rud'!H$25-'DB-Rud'!H$24)/19)&lt;0,0,1+(('DB-Rud'!H$25-E23)/(('DB-Rud'!H$25-'DB-Rud'!H$24)/19))))))</f>
        <v/>
      </c>
      <c r="F24" s="122" t="str">
        <f>IF(F23="","",INT(IF(1+('DB-Rud'!I$25-F23)/(('DB-Rud'!I$25-'DB-Rud'!I$24)/19)&gt;20,"20",IF(1+('DB-Rud'!I$25-F23)/(('DB-Rud'!I$25-'DB-Rud'!I$24)/19)&lt;0,0,1+(('DB-Rud'!I$25-F23)/(('DB-Rud'!I$25-'DB-Rud'!I$24)/19))))))</f>
        <v/>
      </c>
      <c r="G24" s="122" t="str">
        <f>IF(G23="","",INT(IF(1+('DB-Rud'!J$25-G23)/(('DB-Rud'!J$25-'DB-Rud'!J$24)/19)&gt;20,"20",IF(1+('DB-Rud'!J$25-G23)/(('DB-Rud'!J$25-'DB-Rud'!J$24)/19)&lt;0,0,1+(('DB-Rud'!J$25-G23)/(('DB-Rud'!J$25-'DB-Rud'!J$24)/19))))))</f>
        <v/>
      </c>
      <c r="H24" s="122" t="str">
        <f>IF(H23="","",INT(IF(1+('DB-Rud'!K$25-H23)/(('DB-Rud'!K$25-'DB-Rud'!K$24)/19)&gt;20,"20",IF(1+('DB-Rud'!K$25-H23)/(('DB-Rud'!K$25-'DB-Rud'!K$24)/19)&lt;0,0,1+(('DB-Rud'!K$25-H23)/(('DB-Rud'!K$25-'DB-Rud'!K$24)/19))))))</f>
        <v/>
      </c>
      <c r="I24" s="122" t="str">
        <f>IF(I23="","",INT(IF(1+('DB-Rud'!L$25-I23)/(('DB-Rud'!L$25-'DB-Rud'!L$24)/19)&gt;20,"20",IF(1+('DB-Rud'!L$25-I23)/(('DB-Rud'!L$25-'DB-Rud'!L$24)/19)&lt;0,0,1+(('DB-Rud'!L$25-I23)/(('DB-Rud'!L$25-'DB-Rud'!L$24)/19))))))</f>
        <v/>
      </c>
      <c r="J24" s="122" t="str">
        <f>IF(J23="","",INT(IF(1+('DB-Rud'!M$25-J23)/(('DB-Rud'!M$25-'DB-Rud'!M$24)/19)&gt;20,"20",IF(1+('DB-Rud'!M$25-J23)/(('DB-Rud'!M$25-'DB-Rud'!M$24)/19)&lt;0,0,1+(('DB-Rud'!M$25-J23)/(('DB-Rud'!M$25-'DB-Rud'!M$24)/19))))))</f>
        <v/>
      </c>
      <c r="K24" s="122" t="str">
        <f>IF(K23="","",INT(IF(1+('DB-Rud'!N$25-K23)/(('DB-Rud'!N$25-'DB-Rud'!N$24)/19)&gt;20,"20",IF(1+('DB-Rud'!N$25-K23)/(('DB-Rud'!N$25-'DB-Rud'!N$24)/19)&lt;0,0,1+(('DB-Rud'!N$25-K23)/(('DB-Rud'!N$25-'DB-Rud'!N$24)/19))))))</f>
        <v/>
      </c>
      <c r="L24" s="122" t="str">
        <f>IF(L23="","",INT(IF(1+('DB-Rud'!O$25-L23)/(('DB-Rud'!O$25-'DB-Rud'!O$24)/19)&gt;20,"20",IF(1+('DB-Rud'!O$25-L23)/(('DB-Rud'!O$25-'DB-Rud'!O$24)/19)&lt;0,0,1+(('DB-Rud'!O$25-L23)/(('DB-Rud'!O$25-'DB-Rud'!O$24)/19))))))</f>
        <v/>
      </c>
      <c r="M24" s="122" t="str">
        <f>IF(M23="","",INT(IF(1+('DB-Rud'!P$25-M23)/(('DB-Rud'!P$25-'DB-Rud'!P$24)/19)&gt;20,"20",IF(1+('DB-Rud'!P$25-M23)/(('DB-Rud'!P$25-'DB-Rud'!P$24)/19)&lt;0,0,1+(('DB-Rud'!P$25-M23)/(('DB-Rud'!P$25-'DB-Rud'!P$24)/19))))))</f>
        <v/>
      </c>
      <c r="N24" s="122" t="str">
        <f>IF(N23="","",INT(IF(1+('DB-Rud'!Q$25-N23)/(('DB-Rud'!Q$25-'DB-Rud'!Q$24)/19)&gt;20,"20",IF(1+('DB-Rud'!Q$25-N23)/(('DB-Rud'!Q$25-'DB-Rud'!Q$24)/19)&lt;0,0,1+(('DB-Rud'!Q$25-N23)/(('DB-Rud'!Q$25-'DB-Rud'!Q$24)/19))))))</f>
        <v/>
      </c>
      <c r="O24" s="122" t="str">
        <f>IF(O23="","",INT(IF(1+('DB-Rud'!R$25-O23)/(('DB-Rud'!R$25-'DB-Rud'!R$24)/19)&gt;20,"20",IF(1+('DB-Rud'!R$25-O23)/(('DB-Rud'!R$25-'DB-Rud'!R$24)/19)&lt;0,0,1+(('DB-Rud'!R$25-O23)/(('DB-Rud'!R$25-'DB-Rud'!R$24)/19))))))</f>
        <v/>
      </c>
      <c r="P24" s="122" t="str">
        <f>IF(P23="","",INT(IF(1+('DB-Rud'!S$25-P23)/(('DB-Rud'!S$25-'DB-Rud'!S$24)/19)&gt;20,"20",IF(1+('DB-Rud'!S$25-P23)/(('DB-Rud'!S$25-'DB-Rud'!S$24)/19)&lt;0,0,1+(('DB-Rud'!S$25-P23)/(('DB-Rud'!S$25-'DB-Rud'!S$24)/19))))))</f>
        <v/>
      </c>
      <c r="Q24" s="122" t="str">
        <f>IF(Q23="","",INT(IF(1+('DB-Rud'!T$25-Q23)/(('DB-Rud'!T$25-'DB-Rud'!T$24)/19)&gt;20,"20",IF(1+('DB-Rud'!T$25-Q23)/(('DB-Rud'!T$25-'DB-Rud'!T$24)/19)&lt;0,0,1+(('DB-Rud'!T$25-Q23)/(('DB-Rud'!T$25-'DB-Rud'!T$24)/19))))))</f>
        <v/>
      </c>
      <c r="R24" s="122" t="str">
        <f>IF(R23="","",INT(IF(1+('DB-Rud'!U$25-R23)/(('DB-Rud'!U$25-'DB-Rud'!U$24)/19)&gt;20,"20",IF(1+('DB-Rud'!U$25-R23)/(('DB-Rud'!U$25-'DB-Rud'!U$24)/19)&lt;0,0,1+(('DB-Rud'!U$25-R23)/(('DB-Rud'!U$25-'DB-Rud'!U$24)/19))))))</f>
        <v/>
      </c>
      <c r="S24" s="122" t="str">
        <f>IF(S23="","",INT(IF(1+('DB-Rud'!V$25-S23)/(('DB-Rud'!V$25-'DB-Rud'!V$24)/19)&gt;20,"20",IF(1+('DB-Rud'!V$25-S23)/(('DB-Rud'!V$25-'DB-Rud'!V$24)/19)&lt;0,0,1+(('DB-Rud'!V$25-S23)/(('DB-Rud'!V$25-'DB-Rud'!V$24)/19))))))</f>
        <v/>
      </c>
      <c r="U24" s="244"/>
      <c r="W24" s="105">
        <f t="shared" ref="W24" si="53">IFERROR(INT(MAX(D24,J24,M24,P24)),"")</f>
        <v>0</v>
      </c>
      <c r="X24" s="105">
        <f t="shared" ref="X24" si="54">IFERROR(INT(MAX(E24,K24,N24,Q24)),"")</f>
        <v>0</v>
      </c>
      <c r="Y24" s="105">
        <f t="shared" ref="Y24" si="55">IFERROR(INT(MAX(R24,R24)),"")</f>
        <v>0</v>
      </c>
      <c r="Z24" s="105">
        <f t="shared" ref="Z24" si="56">Y24+X24+W24</f>
        <v>0</v>
      </c>
      <c r="AA24" s="97"/>
      <c r="AB24" s="105">
        <f t="shared" ref="AB24" si="57">IFERROR(INT(MAX(F24,F24)),"")</f>
        <v>0</v>
      </c>
      <c r="AC24" s="105">
        <f t="shared" ref="AC24" si="58">IFERROR(INT(MAX(R24,R24)),"")</f>
        <v>0</v>
      </c>
      <c r="AD24" s="105">
        <f t="shared" ref="AD24" si="59">IFERROR(AC24+AB24,"dd")</f>
        <v>0</v>
      </c>
      <c r="AE24" s="97"/>
      <c r="AF24" s="105">
        <f t="shared" ref="AF24" si="60">IFERROR(INT(MAX(G24,G24)),"")</f>
        <v>0</v>
      </c>
      <c r="AG24" s="105">
        <f t="shared" ref="AG24" si="61">IFERROR(INT(MAX(H24,H24)),"")</f>
        <v>0</v>
      </c>
      <c r="AH24" s="105">
        <f t="shared" ref="AH24" si="62">IFERROR(INT(MAX(R24,R24)),"")</f>
        <v>0</v>
      </c>
      <c r="AI24" s="105">
        <f t="shared" ref="AI24" si="63">IFERROR(MAX((AF24+AH24),(AG24+AH24)),"")</f>
        <v>0</v>
      </c>
      <c r="AJ24" s="2"/>
      <c r="AK24" s="242"/>
      <c r="AM24" s="145"/>
      <c r="AN24" s="146"/>
      <c r="AO24" s="145"/>
    </row>
    <row r="26" spans="1:41" s="1" customFormat="1" ht="15.45">
      <c r="A26" s="126" t="s">
        <v>855</v>
      </c>
      <c r="B26" s="142" t="s">
        <v>847</v>
      </c>
      <c r="C26" s="143"/>
      <c r="D26" s="143"/>
      <c r="E26" s="143"/>
      <c r="F26" s="143"/>
      <c r="G26" s="144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U26" s="111" t="str">
        <f t="shared" ref="U26" si="64">IF(U27&gt;=60,"ok","")</f>
        <v/>
      </c>
      <c r="V26" s="6"/>
      <c r="W26" s="249" t="str">
        <f t="shared" ref="W26" si="65">IFERROR(IF(Z28&gt;=28,"ok",""),"")</f>
        <v/>
      </c>
      <c r="X26" s="250"/>
      <c r="Y26" s="250"/>
      <c r="Z26" s="251"/>
      <c r="AB26" s="249" t="str">
        <f t="shared" ref="AB26" si="66">IFERROR(IF(AD28&gt;=18,"ok",""),"")</f>
        <v/>
      </c>
      <c r="AC26" s="250"/>
      <c r="AD26" s="251"/>
      <c r="AF26" s="249" t="str">
        <f t="shared" ref="AF26" si="67">IFERROR(IF(AI28&gt;=18,"ok",""),"")</f>
        <v/>
      </c>
      <c r="AG26" s="250"/>
      <c r="AH26" s="250"/>
      <c r="AI26" s="251"/>
      <c r="AK26" s="240" t="str">
        <f t="shared" ref="AK26" si="68">IF(OR(AND(U26="ok",W26="ok"),AND(U26="ok",AB26="ok"),AND(U26="ok",AF26="ok"))=TRUE,"LK-Kriterien vollständig erfüllt","")</f>
        <v/>
      </c>
      <c r="AM26" s="145"/>
      <c r="AN26" s="146"/>
      <c r="AO26" s="145"/>
    </row>
    <row r="27" spans="1:41" ht="12.9">
      <c r="A27" s="107">
        <v>2014</v>
      </c>
      <c r="B27" s="108" t="s">
        <v>853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U27" s="243"/>
      <c r="W27" s="106" t="s">
        <v>848</v>
      </c>
      <c r="X27" s="106" t="s">
        <v>849</v>
      </c>
      <c r="Y27" s="106" t="s">
        <v>16</v>
      </c>
      <c r="Z27" s="106" t="s">
        <v>860</v>
      </c>
      <c r="AA27" s="2"/>
      <c r="AB27" s="104" t="s">
        <v>4</v>
      </c>
      <c r="AC27" s="104" t="s">
        <v>16</v>
      </c>
      <c r="AD27" s="106" t="s">
        <v>860</v>
      </c>
      <c r="AE27" s="2"/>
      <c r="AF27" s="104" t="s">
        <v>5</v>
      </c>
      <c r="AG27" s="104" t="s">
        <v>6</v>
      </c>
      <c r="AH27" s="104" t="s">
        <v>16</v>
      </c>
      <c r="AI27" s="106" t="s">
        <v>860</v>
      </c>
      <c r="AK27" s="241"/>
      <c r="AM27" s="145"/>
      <c r="AN27" s="146"/>
      <c r="AO27" s="145"/>
    </row>
    <row r="28" spans="1:41">
      <c r="A28" s="127" t="s">
        <v>856</v>
      </c>
      <c r="B28" s="109" t="s">
        <v>851</v>
      </c>
      <c r="C28" s="122" t="str">
        <f>IF(C27="","",INT(IF(1+('DB-Rud'!F$25-C27)/(('DB-Rud'!F$25-'DB-Rud'!F$24)/19)&gt;20,"20",IF(1+('DB-Rud'!F$25-C27)/(('DB-Rud'!F$25-'DB-Rud'!F$24)/19)&lt;0,0,1+(('DB-Rud'!F$25-C27)/(('DB-Rud'!F$25-'DB-Rud'!F$24)/19))))))</f>
        <v/>
      </c>
      <c r="D28" s="122" t="str">
        <f>IF(D27="","",INT(IF(1+('DB-Rud'!G$25-D27)/(('DB-Rud'!G$25-'DB-Rud'!G$24)/19)&gt;20,"20",IF(1+('DB-Rud'!G$25-D27)/(('DB-Rud'!G$25-'DB-Rud'!G$24)/19)&lt;0,0,1+(('DB-Rud'!G$25-D27)/(('DB-Rud'!G$25-'DB-Rud'!G$24)/19))))))</f>
        <v/>
      </c>
      <c r="E28" s="122" t="str">
        <f>IF(E27="","",INT(IF(1+('DB-Rud'!H$25-E27)/(('DB-Rud'!H$25-'DB-Rud'!H$24)/19)&gt;20,"20",IF(1+('DB-Rud'!H$25-E27)/(('DB-Rud'!H$25-'DB-Rud'!H$24)/19)&lt;0,0,1+(('DB-Rud'!H$25-E27)/(('DB-Rud'!H$25-'DB-Rud'!H$24)/19))))))</f>
        <v/>
      </c>
      <c r="F28" s="122" t="str">
        <f>IF(F27="","",INT(IF(1+('DB-Rud'!I$25-F27)/(('DB-Rud'!I$25-'DB-Rud'!I$24)/19)&gt;20,"20",IF(1+('DB-Rud'!I$25-F27)/(('DB-Rud'!I$25-'DB-Rud'!I$24)/19)&lt;0,0,1+(('DB-Rud'!I$25-F27)/(('DB-Rud'!I$25-'DB-Rud'!I$24)/19))))))</f>
        <v/>
      </c>
      <c r="G28" s="122" t="str">
        <f>IF(G27="","",INT(IF(1+('DB-Rud'!J$25-G27)/(('DB-Rud'!J$25-'DB-Rud'!J$24)/19)&gt;20,"20",IF(1+('DB-Rud'!J$25-G27)/(('DB-Rud'!J$25-'DB-Rud'!J$24)/19)&lt;0,0,1+(('DB-Rud'!J$25-G27)/(('DB-Rud'!J$25-'DB-Rud'!J$24)/19))))))</f>
        <v/>
      </c>
      <c r="H28" s="122" t="str">
        <f>IF(H27="","",INT(IF(1+('DB-Rud'!K$25-H27)/(('DB-Rud'!K$25-'DB-Rud'!K$24)/19)&gt;20,"20",IF(1+('DB-Rud'!K$25-H27)/(('DB-Rud'!K$25-'DB-Rud'!K$24)/19)&lt;0,0,1+(('DB-Rud'!K$25-H27)/(('DB-Rud'!K$25-'DB-Rud'!K$24)/19))))))</f>
        <v/>
      </c>
      <c r="I28" s="122" t="str">
        <f>IF(I27="","",INT(IF(1+('DB-Rud'!L$25-I27)/(('DB-Rud'!L$25-'DB-Rud'!L$24)/19)&gt;20,"20",IF(1+('DB-Rud'!L$25-I27)/(('DB-Rud'!L$25-'DB-Rud'!L$24)/19)&lt;0,0,1+(('DB-Rud'!L$25-I27)/(('DB-Rud'!L$25-'DB-Rud'!L$24)/19))))))</f>
        <v/>
      </c>
      <c r="J28" s="122" t="str">
        <f>IF(J27="","",INT(IF(1+('DB-Rud'!M$25-J27)/(('DB-Rud'!M$25-'DB-Rud'!M$24)/19)&gt;20,"20",IF(1+('DB-Rud'!M$25-J27)/(('DB-Rud'!M$25-'DB-Rud'!M$24)/19)&lt;0,0,1+(('DB-Rud'!M$25-J27)/(('DB-Rud'!M$25-'DB-Rud'!M$24)/19))))))</f>
        <v/>
      </c>
      <c r="K28" s="122" t="str">
        <f>IF(K27="","",INT(IF(1+('DB-Rud'!N$25-K27)/(('DB-Rud'!N$25-'DB-Rud'!N$24)/19)&gt;20,"20",IF(1+('DB-Rud'!N$25-K27)/(('DB-Rud'!N$25-'DB-Rud'!N$24)/19)&lt;0,0,1+(('DB-Rud'!N$25-K27)/(('DB-Rud'!N$25-'DB-Rud'!N$24)/19))))))</f>
        <v/>
      </c>
      <c r="L28" s="122" t="str">
        <f>IF(L27="","",INT(IF(1+('DB-Rud'!O$25-L27)/(('DB-Rud'!O$25-'DB-Rud'!O$24)/19)&gt;20,"20",IF(1+('DB-Rud'!O$25-L27)/(('DB-Rud'!O$25-'DB-Rud'!O$24)/19)&lt;0,0,1+(('DB-Rud'!O$25-L27)/(('DB-Rud'!O$25-'DB-Rud'!O$24)/19))))))</f>
        <v/>
      </c>
      <c r="M28" s="122" t="str">
        <f>IF(M27="","",INT(IF(1+('DB-Rud'!P$25-M27)/(('DB-Rud'!P$25-'DB-Rud'!P$24)/19)&gt;20,"20",IF(1+('DB-Rud'!P$25-M27)/(('DB-Rud'!P$25-'DB-Rud'!P$24)/19)&lt;0,0,1+(('DB-Rud'!P$25-M27)/(('DB-Rud'!P$25-'DB-Rud'!P$24)/19))))))</f>
        <v/>
      </c>
      <c r="N28" s="122" t="str">
        <f>IF(N27="","",INT(IF(1+('DB-Rud'!Q$25-N27)/(('DB-Rud'!Q$25-'DB-Rud'!Q$24)/19)&gt;20,"20",IF(1+('DB-Rud'!Q$25-N27)/(('DB-Rud'!Q$25-'DB-Rud'!Q$24)/19)&lt;0,0,1+(('DB-Rud'!Q$25-N27)/(('DB-Rud'!Q$25-'DB-Rud'!Q$24)/19))))))</f>
        <v/>
      </c>
      <c r="O28" s="122" t="str">
        <f>IF(O27="","",INT(IF(1+('DB-Rud'!R$25-O27)/(('DB-Rud'!R$25-'DB-Rud'!R$24)/19)&gt;20,"20",IF(1+('DB-Rud'!R$25-O27)/(('DB-Rud'!R$25-'DB-Rud'!R$24)/19)&lt;0,0,1+(('DB-Rud'!R$25-O27)/(('DB-Rud'!R$25-'DB-Rud'!R$24)/19))))))</f>
        <v/>
      </c>
      <c r="P28" s="122" t="str">
        <f>IF(P27="","",INT(IF(1+('DB-Rud'!S$25-P27)/(('DB-Rud'!S$25-'DB-Rud'!S$24)/19)&gt;20,"20",IF(1+('DB-Rud'!S$25-P27)/(('DB-Rud'!S$25-'DB-Rud'!S$24)/19)&lt;0,0,1+(('DB-Rud'!S$25-P27)/(('DB-Rud'!S$25-'DB-Rud'!S$24)/19))))))</f>
        <v/>
      </c>
      <c r="Q28" s="122" t="str">
        <f>IF(Q27="","",INT(IF(1+('DB-Rud'!T$25-Q27)/(('DB-Rud'!T$25-'DB-Rud'!T$24)/19)&gt;20,"20",IF(1+('DB-Rud'!T$25-Q27)/(('DB-Rud'!T$25-'DB-Rud'!T$24)/19)&lt;0,0,1+(('DB-Rud'!T$25-Q27)/(('DB-Rud'!T$25-'DB-Rud'!T$24)/19))))))</f>
        <v/>
      </c>
      <c r="R28" s="122" t="str">
        <f>IF(R27="","",INT(IF(1+('DB-Rud'!U$25-R27)/(('DB-Rud'!U$25-'DB-Rud'!U$24)/19)&gt;20,"20",IF(1+('DB-Rud'!U$25-R27)/(('DB-Rud'!U$25-'DB-Rud'!U$24)/19)&lt;0,0,1+(('DB-Rud'!U$25-R27)/(('DB-Rud'!U$25-'DB-Rud'!U$24)/19))))))</f>
        <v/>
      </c>
      <c r="S28" s="122" t="str">
        <f>IF(S27="","",INT(IF(1+('DB-Rud'!V$25-S27)/(('DB-Rud'!V$25-'DB-Rud'!V$24)/19)&gt;20,"20",IF(1+('DB-Rud'!V$25-S27)/(('DB-Rud'!V$25-'DB-Rud'!V$24)/19)&lt;0,0,1+(('DB-Rud'!V$25-S27)/(('DB-Rud'!V$25-'DB-Rud'!V$24)/19))))))</f>
        <v/>
      </c>
      <c r="U28" s="244"/>
      <c r="W28" s="105">
        <f t="shared" ref="W28" si="69">IFERROR(INT(MAX(D28,J28,M28,P28)),"")</f>
        <v>0</v>
      </c>
      <c r="X28" s="105">
        <f t="shared" ref="X28" si="70">IFERROR(INT(MAX(E28,K28,N28,Q28)),"")</f>
        <v>0</v>
      </c>
      <c r="Y28" s="105">
        <f t="shared" ref="Y28" si="71">IFERROR(INT(MAX(R28,R28)),"")</f>
        <v>0</v>
      </c>
      <c r="Z28" s="105">
        <f t="shared" ref="Z28" si="72">Y28+X28+W28</f>
        <v>0</v>
      </c>
      <c r="AA28" s="97"/>
      <c r="AB28" s="105">
        <f t="shared" ref="AB28" si="73">IFERROR(INT(MAX(F28,F28)),"")</f>
        <v>0</v>
      </c>
      <c r="AC28" s="105">
        <f t="shared" ref="AC28" si="74">IFERROR(INT(MAX(R28,R28)),"")</f>
        <v>0</v>
      </c>
      <c r="AD28" s="105">
        <f t="shared" ref="AD28" si="75">IFERROR(AC28+AB28,"dd")</f>
        <v>0</v>
      </c>
      <c r="AE28" s="97"/>
      <c r="AF28" s="105">
        <f t="shared" ref="AF28" si="76">IFERROR(INT(MAX(G28,G28)),"")</f>
        <v>0</v>
      </c>
      <c r="AG28" s="105">
        <f t="shared" ref="AG28" si="77">IFERROR(INT(MAX(H28,H28)),"")</f>
        <v>0</v>
      </c>
      <c r="AH28" s="105">
        <f t="shared" ref="AH28" si="78">IFERROR(INT(MAX(R28,R28)),"")</f>
        <v>0</v>
      </c>
      <c r="AI28" s="105">
        <f t="shared" ref="AI28" si="79">IFERROR(MAX((AF28+AH28),(AG28+AH28)),"")</f>
        <v>0</v>
      </c>
      <c r="AJ28" s="2"/>
      <c r="AK28" s="242"/>
      <c r="AM28" s="145"/>
      <c r="AN28" s="146"/>
      <c r="AO28" s="145"/>
    </row>
    <row r="30" spans="1:41" s="1" customFormat="1" ht="15.45">
      <c r="A30" s="126" t="s">
        <v>855</v>
      </c>
      <c r="B30" s="142" t="s">
        <v>847</v>
      </c>
      <c r="C30" s="143"/>
      <c r="D30" s="143"/>
      <c r="E30" s="143"/>
      <c r="F30" s="143"/>
      <c r="G30" s="144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U30" s="111" t="str">
        <f t="shared" ref="U30" si="80">IF(U31&gt;=60,"ok","")</f>
        <v/>
      </c>
      <c r="V30" s="6"/>
      <c r="W30" s="249" t="str">
        <f t="shared" ref="W30" si="81">IFERROR(IF(Z32&gt;=28,"ok",""),"")</f>
        <v/>
      </c>
      <c r="X30" s="250"/>
      <c r="Y30" s="250"/>
      <c r="Z30" s="251"/>
      <c r="AB30" s="249" t="str">
        <f t="shared" ref="AB30" si="82">IFERROR(IF(AD32&gt;=18,"ok",""),"")</f>
        <v/>
      </c>
      <c r="AC30" s="250"/>
      <c r="AD30" s="251"/>
      <c r="AF30" s="249" t="str">
        <f t="shared" ref="AF30" si="83">IFERROR(IF(AI32&gt;=18,"ok",""),"")</f>
        <v/>
      </c>
      <c r="AG30" s="250"/>
      <c r="AH30" s="250"/>
      <c r="AI30" s="251"/>
      <c r="AK30" s="240" t="str">
        <f t="shared" ref="AK30" si="84">IF(OR(AND(U30="ok",W30="ok"),AND(U30="ok",AB30="ok"),AND(U30="ok",AF30="ok"))=TRUE,"LK-Kriterien vollständig erfüllt","")</f>
        <v/>
      </c>
      <c r="AM30" s="145"/>
      <c r="AN30" s="146"/>
      <c r="AO30" s="145"/>
    </row>
    <row r="31" spans="1:41" ht="12.9">
      <c r="A31" s="107">
        <v>2014</v>
      </c>
      <c r="B31" s="108" t="s">
        <v>853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U31" s="243"/>
      <c r="W31" s="106" t="s">
        <v>848</v>
      </c>
      <c r="X31" s="106" t="s">
        <v>849</v>
      </c>
      <c r="Y31" s="106" t="s">
        <v>16</v>
      </c>
      <c r="Z31" s="106" t="s">
        <v>860</v>
      </c>
      <c r="AA31" s="2"/>
      <c r="AB31" s="104" t="s">
        <v>4</v>
      </c>
      <c r="AC31" s="104" t="s">
        <v>16</v>
      </c>
      <c r="AD31" s="106" t="s">
        <v>860</v>
      </c>
      <c r="AE31" s="2"/>
      <c r="AF31" s="104" t="s">
        <v>5</v>
      </c>
      <c r="AG31" s="104" t="s">
        <v>6</v>
      </c>
      <c r="AH31" s="104" t="s">
        <v>16</v>
      </c>
      <c r="AI31" s="106" t="s">
        <v>860</v>
      </c>
      <c r="AK31" s="241"/>
      <c r="AM31" s="145"/>
      <c r="AN31" s="146"/>
      <c r="AO31" s="145"/>
    </row>
    <row r="32" spans="1:41">
      <c r="A32" s="127" t="s">
        <v>856</v>
      </c>
      <c r="B32" s="109" t="s">
        <v>851</v>
      </c>
      <c r="C32" s="122" t="str">
        <f>IF(C31="","",INT(IF(1+('DB-Rud'!F$25-C31)/(('DB-Rud'!F$25-'DB-Rud'!F$24)/19)&gt;20,"20",IF(1+('DB-Rud'!F$25-C31)/(('DB-Rud'!F$25-'DB-Rud'!F$24)/19)&lt;0,0,1+(('DB-Rud'!F$25-C31)/(('DB-Rud'!F$25-'DB-Rud'!F$24)/19))))))</f>
        <v/>
      </c>
      <c r="D32" s="122" t="str">
        <f>IF(D31="","",INT(IF(1+('DB-Rud'!G$25-D31)/(('DB-Rud'!G$25-'DB-Rud'!G$24)/19)&gt;20,"20",IF(1+('DB-Rud'!G$25-D31)/(('DB-Rud'!G$25-'DB-Rud'!G$24)/19)&lt;0,0,1+(('DB-Rud'!G$25-D31)/(('DB-Rud'!G$25-'DB-Rud'!G$24)/19))))))</f>
        <v/>
      </c>
      <c r="E32" s="122" t="str">
        <f>IF(E31="","",INT(IF(1+('DB-Rud'!H$25-E31)/(('DB-Rud'!H$25-'DB-Rud'!H$24)/19)&gt;20,"20",IF(1+('DB-Rud'!H$25-E31)/(('DB-Rud'!H$25-'DB-Rud'!H$24)/19)&lt;0,0,1+(('DB-Rud'!H$25-E31)/(('DB-Rud'!H$25-'DB-Rud'!H$24)/19))))))</f>
        <v/>
      </c>
      <c r="F32" s="122" t="str">
        <f>IF(F31="","",INT(IF(1+('DB-Rud'!I$25-F31)/(('DB-Rud'!I$25-'DB-Rud'!I$24)/19)&gt;20,"20",IF(1+('DB-Rud'!I$25-F31)/(('DB-Rud'!I$25-'DB-Rud'!I$24)/19)&lt;0,0,1+(('DB-Rud'!I$25-F31)/(('DB-Rud'!I$25-'DB-Rud'!I$24)/19))))))</f>
        <v/>
      </c>
      <c r="G32" s="122" t="str">
        <f>IF(G31="","",INT(IF(1+('DB-Rud'!J$25-G31)/(('DB-Rud'!J$25-'DB-Rud'!J$24)/19)&gt;20,"20",IF(1+('DB-Rud'!J$25-G31)/(('DB-Rud'!J$25-'DB-Rud'!J$24)/19)&lt;0,0,1+(('DB-Rud'!J$25-G31)/(('DB-Rud'!J$25-'DB-Rud'!J$24)/19))))))</f>
        <v/>
      </c>
      <c r="H32" s="122" t="str">
        <f>IF(H31="","",INT(IF(1+('DB-Rud'!K$25-H31)/(('DB-Rud'!K$25-'DB-Rud'!K$24)/19)&gt;20,"20",IF(1+('DB-Rud'!K$25-H31)/(('DB-Rud'!K$25-'DB-Rud'!K$24)/19)&lt;0,0,1+(('DB-Rud'!K$25-H31)/(('DB-Rud'!K$25-'DB-Rud'!K$24)/19))))))</f>
        <v/>
      </c>
      <c r="I32" s="122" t="str">
        <f>IF(I31="","",INT(IF(1+('DB-Rud'!L$25-I31)/(('DB-Rud'!L$25-'DB-Rud'!L$24)/19)&gt;20,"20",IF(1+('DB-Rud'!L$25-I31)/(('DB-Rud'!L$25-'DB-Rud'!L$24)/19)&lt;0,0,1+(('DB-Rud'!L$25-I31)/(('DB-Rud'!L$25-'DB-Rud'!L$24)/19))))))</f>
        <v/>
      </c>
      <c r="J32" s="122" t="str">
        <f>IF(J31="","",INT(IF(1+('DB-Rud'!M$25-J31)/(('DB-Rud'!M$25-'DB-Rud'!M$24)/19)&gt;20,"20",IF(1+('DB-Rud'!M$25-J31)/(('DB-Rud'!M$25-'DB-Rud'!M$24)/19)&lt;0,0,1+(('DB-Rud'!M$25-J31)/(('DB-Rud'!M$25-'DB-Rud'!M$24)/19))))))</f>
        <v/>
      </c>
      <c r="K32" s="122" t="str">
        <f>IF(K31="","",INT(IF(1+('DB-Rud'!N$25-K31)/(('DB-Rud'!N$25-'DB-Rud'!N$24)/19)&gt;20,"20",IF(1+('DB-Rud'!N$25-K31)/(('DB-Rud'!N$25-'DB-Rud'!N$24)/19)&lt;0,0,1+(('DB-Rud'!N$25-K31)/(('DB-Rud'!N$25-'DB-Rud'!N$24)/19))))))</f>
        <v/>
      </c>
      <c r="L32" s="122" t="str">
        <f>IF(L31="","",INT(IF(1+('DB-Rud'!O$25-L31)/(('DB-Rud'!O$25-'DB-Rud'!O$24)/19)&gt;20,"20",IF(1+('DB-Rud'!O$25-L31)/(('DB-Rud'!O$25-'DB-Rud'!O$24)/19)&lt;0,0,1+(('DB-Rud'!O$25-L31)/(('DB-Rud'!O$25-'DB-Rud'!O$24)/19))))))</f>
        <v/>
      </c>
      <c r="M32" s="122" t="str">
        <f>IF(M31="","",INT(IF(1+('DB-Rud'!P$25-M31)/(('DB-Rud'!P$25-'DB-Rud'!P$24)/19)&gt;20,"20",IF(1+('DB-Rud'!P$25-M31)/(('DB-Rud'!P$25-'DB-Rud'!P$24)/19)&lt;0,0,1+(('DB-Rud'!P$25-M31)/(('DB-Rud'!P$25-'DB-Rud'!P$24)/19))))))</f>
        <v/>
      </c>
      <c r="N32" s="122" t="str">
        <f>IF(N31="","",INT(IF(1+('DB-Rud'!Q$25-N31)/(('DB-Rud'!Q$25-'DB-Rud'!Q$24)/19)&gt;20,"20",IF(1+('DB-Rud'!Q$25-N31)/(('DB-Rud'!Q$25-'DB-Rud'!Q$24)/19)&lt;0,0,1+(('DB-Rud'!Q$25-N31)/(('DB-Rud'!Q$25-'DB-Rud'!Q$24)/19))))))</f>
        <v/>
      </c>
      <c r="O32" s="122" t="str">
        <f>IF(O31="","",INT(IF(1+('DB-Rud'!R$25-O31)/(('DB-Rud'!R$25-'DB-Rud'!R$24)/19)&gt;20,"20",IF(1+('DB-Rud'!R$25-O31)/(('DB-Rud'!R$25-'DB-Rud'!R$24)/19)&lt;0,0,1+(('DB-Rud'!R$25-O31)/(('DB-Rud'!R$25-'DB-Rud'!R$24)/19))))))</f>
        <v/>
      </c>
      <c r="P32" s="122" t="str">
        <f>IF(P31="","",INT(IF(1+('DB-Rud'!S$25-P31)/(('DB-Rud'!S$25-'DB-Rud'!S$24)/19)&gt;20,"20",IF(1+('DB-Rud'!S$25-P31)/(('DB-Rud'!S$25-'DB-Rud'!S$24)/19)&lt;0,0,1+(('DB-Rud'!S$25-P31)/(('DB-Rud'!S$25-'DB-Rud'!S$24)/19))))))</f>
        <v/>
      </c>
      <c r="Q32" s="122" t="str">
        <f>IF(Q31="","",INT(IF(1+('DB-Rud'!T$25-Q31)/(('DB-Rud'!T$25-'DB-Rud'!T$24)/19)&gt;20,"20",IF(1+('DB-Rud'!T$25-Q31)/(('DB-Rud'!T$25-'DB-Rud'!T$24)/19)&lt;0,0,1+(('DB-Rud'!T$25-Q31)/(('DB-Rud'!T$25-'DB-Rud'!T$24)/19))))))</f>
        <v/>
      </c>
      <c r="R32" s="122" t="str">
        <f>IF(R31="","",INT(IF(1+('DB-Rud'!U$25-R31)/(('DB-Rud'!U$25-'DB-Rud'!U$24)/19)&gt;20,"20",IF(1+('DB-Rud'!U$25-R31)/(('DB-Rud'!U$25-'DB-Rud'!U$24)/19)&lt;0,0,1+(('DB-Rud'!U$25-R31)/(('DB-Rud'!U$25-'DB-Rud'!U$24)/19))))))</f>
        <v/>
      </c>
      <c r="S32" s="122" t="str">
        <f>IF(S31="","",INT(IF(1+('DB-Rud'!V$25-S31)/(('DB-Rud'!V$25-'DB-Rud'!V$24)/19)&gt;20,"20",IF(1+('DB-Rud'!V$25-S31)/(('DB-Rud'!V$25-'DB-Rud'!V$24)/19)&lt;0,0,1+(('DB-Rud'!V$25-S31)/(('DB-Rud'!V$25-'DB-Rud'!V$24)/19))))))</f>
        <v/>
      </c>
      <c r="U32" s="244"/>
      <c r="W32" s="105">
        <f t="shared" ref="W32" si="85">IFERROR(INT(MAX(D32,J32,M32,P32)),"")</f>
        <v>0</v>
      </c>
      <c r="X32" s="105">
        <f t="shared" ref="X32" si="86">IFERROR(INT(MAX(E32,K32,N32,Q32)),"")</f>
        <v>0</v>
      </c>
      <c r="Y32" s="105">
        <f t="shared" ref="Y32" si="87">IFERROR(INT(MAX(R32,R32)),"")</f>
        <v>0</v>
      </c>
      <c r="Z32" s="105">
        <f t="shared" ref="Z32" si="88">Y32+X32+W32</f>
        <v>0</v>
      </c>
      <c r="AA32" s="97"/>
      <c r="AB32" s="105">
        <f t="shared" ref="AB32" si="89">IFERROR(INT(MAX(F32,F32)),"")</f>
        <v>0</v>
      </c>
      <c r="AC32" s="105">
        <f t="shared" ref="AC32" si="90">IFERROR(INT(MAX(R32,R32)),"")</f>
        <v>0</v>
      </c>
      <c r="AD32" s="105">
        <f t="shared" ref="AD32" si="91">IFERROR(AC32+AB32,"dd")</f>
        <v>0</v>
      </c>
      <c r="AE32" s="97"/>
      <c r="AF32" s="105">
        <f t="shared" ref="AF32" si="92">IFERROR(INT(MAX(G32,G32)),"")</f>
        <v>0</v>
      </c>
      <c r="AG32" s="105">
        <f t="shared" ref="AG32" si="93">IFERROR(INT(MAX(H32,H32)),"")</f>
        <v>0</v>
      </c>
      <c r="AH32" s="105">
        <f t="shared" ref="AH32" si="94">IFERROR(INT(MAX(R32,R32)),"")</f>
        <v>0</v>
      </c>
      <c r="AI32" s="105">
        <f t="shared" ref="AI32" si="95">IFERROR(MAX((AF32+AH32),(AG32+AH32)),"")</f>
        <v>0</v>
      </c>
      <c r="AJ32" s="2"/>
      <c r="AK32" s="242"/>
      <c r="AM32" s="145"/>
      <c r="AN32" s="146"/>
      <c r="AO32" s="145"/>
    </row>
    <row r="34" spans="1:41" s="1" customFormat="1" ht="15.45">
      <c r="A34" s="126" t="s">
        <v>855</v>
      </c>
      <c r="B34" s="142" t="s">
        <v>847</v>
      </c>
      <c r="C34" s="143"/>
      <c r="D34" s="143"/>
      <c r="E34" s="143"/>
      <c r="F34" s="143"/>
      <c r="G34" s="144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U34" s="111" t="str">
        <f t="shared" ref="U34" si="96">IF(U35&gt;=60,"ok","")</f>
        <v/>
      </c>
      <c r="V34" s="6"/>
      <c r="W34" s="249" t="str">
        <f t="shared" ref="W34" si="97">IFERROR(IF(Z36&gt;=28,"ok",""),"")</f>
        <v/>
      </c>
      <c r="X34" s="250"/>
      <c r="Y34" s="250"/>
      <c r="Z34" s="251"/>
      <c r="AB34" s="249" t="str">
        <f t="shared" ref="AB34" si="98">IFERROR(IF(AD36&gt;=18,"ok",""),"")</f>
        <v/>
      </c>
      <c r="AC34" s="250"/>
      <c r="AD34" s="251"/>
      <c r="AF34" s="249" t="str">
        <f t="shared" ref="AF34" si="99">IFERROR(IF(AI36&gt;=18,"ok",""),"")</f>
        <v/>
      </c>
      <c r="AG34" s="250"/>
      <c r="AH34" s="250"/>
      <c r="AI34" s="251"/>
      <c r="AK34" s="240" t="str">
        <f t="shared" ref="AK34" si="100">IF(OR(AND(U34="ok",W34="ok"),AND(U34="ok",AB34="ok"),AND(U34="ok",AF34="ok"))=TRUE,"LK-Kriterien vollständig erfüllt","")</f>
        <v/>
      </c>
      <c r="AM34" s="145"/>
      <c r="AN34" s="146"/>
      <c r="AO34" s="145"/>
    </row>
    <row r="35" spans="1:41" ht="12.9">
      <c r="A35" s="107">
        <v>2014</v>
      </c>
      <c r="B35" s="108" t="s">
        <v>853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U35" s="243"/>
      <c r="W35" s="106" t="s">
        <v>848</v>
      </c>
      <c r="X35" s="106" t="s">
        <v>849</v>
      </c>
      <c r="Y35" s="106" t="s">
        <v>16</v>
      </c>
      <c r="Z35" s="106" t="s">
        <v>860</v>
      </c>
      <c r="AA35" s="2"/>
      <c r="AB35" s="104" t="s">
        <v>4</v>
      </c>
      <c r="AC35" s="104" t="s">
        <v>16</v>
      </c>
      <c r="AD35" s="106" t="s">
        <v>860</v>
      </c>
      <c r="AE35" s="2"/>
      <c r="AF35" s="104" t="s">
        <v>5</v>
      </c>
      <c r="AG35" s="104" t="s">
        <v>6</v>
      </c>
      <c r="AH35" s="104" t="s">
        <v>16</v>
      </c>
      <c r="AI35" s="106" t="s">
        <v>860</v>
      </c>
      <c r="AK35" s="241"/>
      <c r="AM35" s="145"/>
      <c r="AN35" s="146"/>
      <c r="AO35" s="145"/>
    </row>
    <row r="36" spans="1:41">
      <c r="A36" s="127" t="s">
        <v>856</v>
      </c>
      <c r="B36" s="109" t="s">
        <v>851</v>
      </c>
      <c r="C36" s="122" t="str">
        <f>IF(C35="","",INT(IF(1+('DB-Rud'!F$25-C35)/(('DB-Rud'!F$25-'DB-Rud'!F$24)/19)&gt;20,"20",IF(1+('DB-Rud'!F$25-C35)/(('DB-Rud'!F$25-'DB-Rud'!F$24)/19)&lt;0,0,1+(('DB-Rud'!F$25-C35)/(('DB-Rud'!F$25-'DB-Rud'!F$24)/19))))))</f>
        <v/>
      </c>
      <c r="D36" s="122" t="str">
        <f>IF(D35="","",INT(IF(1+('DB-Rud'!G$25-D35)/(('DB-Rud'!G$25-'DB-Rud'!G$24)/19)&gt;20,"20",IF(1+('DB-Rud'!G$25-D35)/(('DB-Rud'!G$25-'DB-Rud'!G$24)/19)&lt;0,0,1+(('DB-Rud'!G$25-D35)/(('DB-Rud'!G$25-'DB-Rud'!G$24)/19))))))</f>
        <v/>
      </c>
      <c r="E36" s="122" t="str">
        <f>IF(E35="","",INT(IF(1+('DB-Rud'!H$25-E35)/(('DB-Rud'!H$25-'DB-Rud'!H$24)/19)&gt;20,"20",IF(1+('DB-Rud'!H$25-E35)/(('DB-Rud'!H$25-'DB-Rud'!H$24)/19)&lt;0,0,1+(('DB-Rud'!H$25-E35)/(('DB-Rud'!H$25-'DB-Rud'!H$24)/19))))))</f>
        <v/>
      </c>
      <c r="F36" s="122" t="str">
        <f>IF(F35="","",INT(IF(1+('DB-Rud'!I$25-F35)/(('DB-Rud'!I$25-'DB-Rud'!I$24)/19)&gt;20,"20",IF(1+('DB-Rud'!I$25-F35)/(('DB-Rud'!I$25-'DB-Rud'!I$24)/19)&lt;0,0,1+(('DB-Rud'!I$25-F35)/(('DB-Rud'!I$25-'DB-Rud'!I$24)/19))))))</f>
        <v/>
      </c>
      <c r="G36" s="122" t="str">
        <f>IF(G35="","",INT(IF(1+('DB-Rud'!J$25-G35)/(('DB-Rud'!J$25-'DB-Rud'!J$24)/19)&gt;20,"20",IF(1+('DB-Rud'!J$25-G35)/(('DB-Rud'!J$25-'DB-Rud'!J$24)/19)&lt;0,0,1+(('DB-Rud'!J$25-G35)/(('DB-Rud'!J$25-'DB-Rud'!J$24)/19))))))</f>
        <v/>
      </c>
      <c r="H36" s="122" t="str">
        <f>IF(H35="","",INT(IF(1+('DB-Rud'!K$25-H35)/(('DB-Rud'!K$25-'DB-Rud'!K$24)/19)&gt;20,"20",IF(1+('DB-Rud'!K$25-H35)/(('DB-Rud'!K$25-'DB-Rud'!K$24)/19)&lt;0,0,1+(('DB-Rud'!K$25-H35)/(('DB-Rud'!K$25-'DB-Rud'!K$24)/19))))))</f>
        <v/>
      </c>
      <c r="I36" s="122" t="str">
        <f>IF(I35="","",INT(IF(1+('DB-Rud'!L$25-I35)/(('DB-Rud'!L$25-'DB-Rud'!L$24)/19)&gt;20,"20",IF(1+('DB-Rud'!L$25-I35)/(('DB-Rud'!L$25-'DB-Rud'!L$24)/19)&lt;0,0,1+(('DB-Rud'!L$25-I35)/(('DB-Rud'!L$25-'DB-Rud'!L$24)/19))))))</f>
        <v/>
      </c>
      <c r="J36" s="122" t="str">
        <f>IF(J35="","",INT(IF(1+('DB-Rud'!M$25-J35)/(('DB-Rud'!M$25-'DB-Rud'!M$24)/19)&gt;20,"20",IF(1+('DB-Rud'!M$25-J35)/(('DB-Rud'!M$25-'DB-Rud'!M$24)/19)&lt;0,0,1+(('DB-Rud'!M$25-J35)/(('DB-Rud'!M$25-'DB-Rud'!M$24)/19))))))</f>
        <v/>
      </c>
      <c r="K36" s="122" t="str">
        <f>IF(K35="","",INT(IF(1+('DB-Rud'!N$25-K35)/(('DB-Rud'!N$25-'DB-Rud'!N$24)/19)&gt;20,"20",IF(1+('DB-Rud'!N$25-K35)/(('DB-Rud'!N$25-'DB-Rud'!N$24)/19)&lt;0,0,1+(('DB-Rud'!N$25-K35)/(('DB-Rud'!N$25-'DB-Rud'!N$24)/19))))))</f>
        <v/>
      </c>
      <c r="L36" s="122" t="str">
        <f>IF(L35="","",INT(IF(1+('DB-Rud'!O$25-L35)/(('DB-Rud'!O$25-'DB-Rud'!O$24)/19)&gt;20,"20",IF(1+('DB-Rud'!O$25-L35)/(('DB-Rud'!O$25-'DB-Rud'!O$24)/19)&lt;0,0,1+(('DB-Rud'!O$25-L35)/(('DB-Rud'!O$25-'DB-Rud'!O$24)/19))))))</f>
        <v/>
      </c>
      <c r="M36" s="122" t="str">
        <f>IF(M35="","",INT(IF(1+('DB-Rud'!P$25-M35)/(('DB-Rud'!P$25-'DB-Rud'!P$24)/19)&gt;20,"20",IF(1+('DB-Rud'!P$25-M35)/(('DB-Rud'!P$25-'DB-Rud'!P$24)/19)&lt;0,0,1+(('DB-Rud'!P$25-M35)/(('DB-Rud'!P$25-'DB-Rud'!P$24)/19))))))</f>
        <v/>
      </c>
      <c r="N36" s="122" t="str">
        <f>IF(N35="","",INT(IF(1+('DB-Rud'!Q$25-N35)/(('DB-Rud'!Q$25-'DB-Rud'!Q$24)/19)&gt;20,"20",IF(1+('DB-Rud'!Q$25-N35)/(('DB-Rud'!Q$25-'DB-Rud'!Q$24)/19)&lt;0,0,1+(('DB-Rud'!Q$25-N35)/(('DB-Rud'!Q$25-'DB-Rud'!Q$24)/19))))))</f>
        <v/>
      </c>
      <c r="O36" s="122" t="str">
        <f>IF(O35="","",INT(IF(1+('DB-Rud'!R$25-O35)/(('DB-Rud'!R$25-'DB-Rud'!R$24)/19)&gt;20,"20",IF(1+('DB-Rud'!R$25-O35)/(('DB-Rud'!R$25-'DB-Rud'!R$24)/19)&lt;0,0,1+(('DB-Rud'!R$25-O35)/(('DB-Rud'!R$25-'DB-Rud'!R$24)/19))))))</f>
        <v/>
      </c>
      <c r="P36" s="122" t="str">
        <f>IF(P35="","",INT(IF(1+('DB-Rud'!S$25-P35)/(('DB-Rud'!S$25-'DB-Rud'!S$24)/19)&gt;20,"20",IF(1+('DB-Rud'!S$25-P35)/(('DB-Rud'!S$25-'DB-Rud'!S$24)/19)&lt;0,0,1+(('DB-Rud'!S$25-P35)/(('DB-Rud'!S$25-'DB-Rud'!S$24)/19))))))</f>
        <v/>
      </c>
      <c r="Q36" s="122" t="str">
        <f>IF(Q35="","",INT(IF(1+('DB-Rud'!T$25-Q35)/(('DB-Rud'!T$25-'DB-Rud'!T$24)/19)&gt;20,"20",IF(1+('DB-Rud'!T$25-Q35)/(('DB-Rud'!T$25-'DB-Rud'!T$24)/19)&lt;0,0,1+(('DB-Rud'!T$25-Q35)/(('DB-Rud'!T$25-'DB-Rud'!T$24)/19))))))</f>
        <v/>
      </c>
      <c r="R36" s="122" t="str">
        <f>IF(R35="","",INT(IF(1+('DB-Rud'!U$25-R35)/(('DB-Rud'!U$25-'DB-Rud'!U$24)/19)&gt;20,"20",IF(1+('DB-Rud'!U$25-R35)/(('DB-Rud'!U$25-'DB-Rud'!U$24)/19)&lt;0,0,1+(('DB-Rud'!U$25-R35)/(('DB-Rud'!U$25-'DB-Rud'!U$24)/19))))))</f>
        <v/>
      </c>
      <c r="S36" s="122" t="str">
        <f>IF(S35="","",INT(IF(1+('DB-Rud'!V$25-S35)/(('DB-Rud'!V$25-'DB-Rud'!V$24)/19)&gt;20,"20",IF(1+('DB-Rud'!V$25-S35)/(('DB-Rud'!V$25-'DB-Rud'!V$24)/19)&lt;0,0,1+(('DB-Rud'!V$25-S35)/(('DB-Rud'!V$25-'DB-Rud'!V$24)/19))))))</f>
        <v/>
      </c>
      <c r="U36" s="244"/>
      <c r="W36" s="105">
        <f t="shared" ref="W36" si="101">IFERROR(INT(MAX(D36,J36,M36,P36)),"")</f>
        <v>0</v>
      </c>
      <c r="X36" s="105">
        <f t="shared" ref="X36" si="102">IFERROR(INT(MAX(E36,K36,N36,Q36)),"")</f>
        <v>0</v>
      </c>
      <c r="Y36" s="105">
        <f t="shared" ref="Y36" si="103">IFERROR(INT(MAX(R36,R36)),"")</f>
        <v>0</v>
      </c>
      <c r="Z36" s="105">
        <f t="shared" ref="Z36" si="104">Y36+X36+W36</f>
        <v>0</v>
      </c>
      <c r="AA36" s="97"/>
      <c r="AB36" s="105">
        <f t="shared" ref="AB36" si="105">IFERROR(INT(MAX(F36,F36)),"")</f>
        <v>0</v>
      </c>
      <c r="AC36" s="105">
        <f t="shared" ref="AC36" si="106">IFERROR(INT(MAX(R36,R36)),"")</f>
        <v>0</v>
      </c>
      <c r="AD36" s="105">
        <f t="shared" ref="AD36" si="107">IFERROR(AC36+AB36,"dd")</f>
        <v>0</v>
      </c>
      <c r="AE36" s="97"/>
      <c r="AF36" s="105">
        <f t="shared" ref="AF36" si="108">IFERROR(INT(MAX(G36,G36)),"")</f>
        <v>0</v>
      </c>
      <c r="AG36" s="105">
        <f t="shared" ref="AG36" si="109">IFERROR(INT(MAX(H36,H36)),"")</f>
        <v>0</v>
      </c>
      <c r="AH36" s="105">
        <f t="shared" ref="AH36" si="110">IFERROR(INT(MAX(R36,R36)),"")</f>
        <v>0</v>
      </c>
      <c r="AI36" s="105">
        <f t="shared" ref="AI36" si="111">IFERROR(MAX((AF36+AH36),(AG36+AH36)),"")</f>
        <v>0</v>
      </c>
      <c r="AJ36" s="2"/>
      <c r="AK36" s="242"/>
      <c r="AM36" s="145"/>
      <c r="AN36" s="146"/>
      <c r="AO36" s="145"/>
    </row>
    <row r="38" spans="1:41" s="1" customFormat="1" ht="15.45">
      <c r="A38" s="126" t="s">
        <v>855</v>
      </c>
      <c r="B38" s="142" t="s">
        <v>847</v>
      </c>
      <c r="C38" s="143"/>
      <c r="D38" s="143"/>
      <c r="E38" s="143"/>
      <c r="F38" s="143"/>
      <c r="G38" s="144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U38" s="111" t="str">
        <f t="shared" ref="U38" si="112">IF(U39&gt;=60,"ok","")</f>
        <v/>
      </c>
      <c r="V38" s="6"/>
      <c r="W38" s="249" t="str">
        <f t="shared" ref="W38" si="113">IFERROR(IF(Z40&gt;=28,"ok",""),"")</f>
        <v/>
      </c>
      <c r="X38" s="250"/>
      <c r="Y38" s="250"/>
      <c r="Z38" s="251"/>
      <c r="AB38" s="249" t="str">
        <f t="shared" ref="AB38" si="114">IFERROR(IF(AD40&gt;=18,"ok",""),"")</f>
        <v/>
      </c>
      <c r="AC38" s="250"/>
      <c r="AD38" s="251"/>
      <c r="AF38" s="249" t="str">
        <f t="shared" ref="AF38" si="115">IFERROR(IF(AI40&gt;=18,"ok",""),"")</f>
        <v/>
      </c>
      <c r="AG38" s="250"/>
      <c r="AH38" s="250"/>
      <c r="AI38" s="251"/>
      <c r="AK38" s="240" t="str">
        <f t="shared" ref="AK38" si="116">IF(OR(AND(U38="ok",W38="ok"),AND(U38="ok",AB38="ok"),AND(U38="ok",AF38="ok"))=TRUE,"LK-Kriterien vollständig erfüllt","")</f>
        <v/>
      </c>
      <c r="AM38" s="145"/>
      <c r="AN38" s="146"/>
      <c r="AO38" s="145"/>
    </row>
    <row r="39" spans="1:41" ht="12.9">
      <c r="A39" s="107">
        <v>2014</v>
      </c>
      <c r="B39" s="108" t="s">
        <v>853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U39" s="243"/>
      <c r="W39" s="106" t="s">
        <v>848</v>
      </c>
      <c r="X39" s="106" t="s">
        <v>849</v>
      </c>
      <c r="Y39" s="106" t="s">
        <v>16</v>
      </c>
      <c r="Z39" s="106" t="s">
        <v>860</v>
      </c>
      <c r="AA39" s="2"/>
      <c r="AB39" s="104" t="s">
        <v>4</v>
      </c>
      <c r="AC39" s="104" t="s">
        <v>16</v>
      </c>
      <c r="AD39" s="106" t="s">
        <v>860</v>
      </c>
      <c r="AE39" s="2"/>
      <c r="AF39" s="104" t="s">
        <v>5</v>
      </c>
      <c r="AG39" s="104" t="s">
        <v>6</v>
      </c>
      <c r="AH39" s="104" t="s">
        <v>16</v>
      </c>
      <c r="AI39" s="106" t="s">
        <v>860</v>
      </c>
      <c r="AK39" s="241"/>
      <c r="AM39" s="145"/>
      <c r="AN39" s="146"/>
      <c r="AO39" s="145"/>
    </row>
    <row r="40" spans="1:41">
      <c r="A40" s="127" t="s">
        <v>856</v>
      </c>
      <c r="B40" s="109" t="s">
        <v>851</v>
      </c>
      <c r="C40" s="122" t="str">
        <f>IF(C39="","",INT(IF(1+('DB-Rud'!F$25-C39)/(('DB-Rud'!F$25-'DB-Rud'!F$24)/19)&gt;20,"20",IF(1+('DB-Rud'!F$25-C39)/(('DB-Rud'!F$25-'DB-Rud'!F$24)/19)&lt;0,0,1+(('DB-Rud'!F$25-C39)/(('DB-Rud'!F$25-'DB-Rud'!F$24)/19))))))</f>
        <v/>
      </c>
      <c r="D40" s="122" t="str">
        <f>IF(D39="","",INT(IF(1+('DB-Rud'!G$25-D39)/(('DB-Rud'!G$25-'DB-Rud'!G$24)/19)&gt;20,"20",IF(1+('DB-Rud'!G$25-D39)/(('DB-Rud'!G$25-'DB-Rud'!G$24)/19)&lt;0,0,1+(('DB-Rud'!G$25-D39)/(('DB-Rud'!G$25-'DB-Rud'!G$24)/19))))))</f>
        <v/>
      </c>
      <c r="E40" s="122" t="str">
        <f>IF(E39="","",INT(IF(1+('DB-Rud'!H$25-E39)/(('DB-Rud'!H$25-'DB-Rud'!H$24)/19)&gt;20,"20",IF(1+('DB-Rud'!H$25-E39)/(('DB-Rud'!H$25-'DB-Rud'!H$24)/19)&lt;0,0,1+(('DB-Rud'!H$25-E39)/(('DB-Rud'!H$25-'DB-Rud'!H$24)/19))))))</f>
        <v/>
      </c>
      <c r="F40" s="122" t="str">
        <f>IF(F39="","",INT(IF(1+('DB-Rud'!I$25-F39)/(('DB-Rud'!I$25-'DB-Rud'!I$24)/19)&gt;20,"20",IF(1+('DB-Rud'!I$25-F39)/(('DB-Rud'!I$25-'DB-Rud'!I$24)/19)&lt;0,0,1+(('DB-Rud'!I$25-F39)/(('DB-Rud'!I$25-'DB-Rud'!I$24)/19))))))</f>
        <v/>
      </c>
      <c r="G40" s="122" t="str">
        <f>IF(G39="","",INT(IF(1+('DB-Rud'!J$25-G39)/(('DB-Rud'!J$25-'DB-Rud'!J$24)/19)&gt;20,"20",IF(1+('DB-Rud'!J$25-G39)/(('DB-Rud'!J$25-'DB-Rud'!J$24)/19)&lt;0,0,1+(('DB-Rud'!J$25-G39)/(('DB-Rud'!J$25-'DB-Rud'!J$24)/19))))))</f>
        <v/>
      </c>
      <c r="H40" s="122" t="str">
        <f>IF(H39="","",INT(IF(1+('DB-Rud'!K$25-H39)/(('DB-Rud'!K$25-'DB-Rud'!K$24)/19)&gt;20,"20",IF(1+('DB-Rud'!K$25-H39)/(('DB-Rud'!K$25-'DB-Rud'!K$24)/19)&lt;0,0,1+(('DB-Rud'!K$25-H39)/(('DB-Rud'!K$25-'DB-Rud'!K$24)/19))))))</f>
        <v/>
      </c>
      <c r="I40" s="122" t="str">
        <f>IF(I39="","",INT(IF(1+('DB-Rud'!L$25-I39)/(('DB-Rud'!L$25-'DB-Rud'!L$24)/19)&gt;20,"20",IF(1+('DB-Rud'!L$25-I39)/(('DB-Rud'!L$25-'DB-Rud'!L$24)/19)&lt;0,0,1+(('DB-Rud'!L$25-I39)/(('DB-Rud'!L$25-'DB-Rud'!L$24)/19))))))</f>
        <v/>
      </c>
      <c r="J40" s="122" t="str">
        <f>IF(J39="","",INT(IF(1+('DB-Rud'!M$25-J39)/(('DB-Rud'!M$25-'DB-Rud'!M$24)/19)&gt;20,"20",IF(1+('DB-Rud'!M$25-J39)/(('DB-Rud'!M$25-'DB-Rud'!M$24)/19)&lt;0,0,1+(('DB-Rud'!M$25-J39)/(('DB-Rud'!M$25-'DB-Rud'!M$24)/19))))))</f>
        <v/>
      </c>
      <c r="K40" s="122" t="str">
        <f>IF(K39="","",INT(IF(1+('DB-Rud'!N$25-K39)/(('DB-Rud'!N$25-'DB-Rud'!N$24)/19)&gt;20,"20",IF(1+('DB-Rud'!N$25-K39)/(('DB-Rud'!N$25-'DB-Rud'!N$24)/19)&lt;0,0,1+(('DB-Rud'!N$25-K39)/(('DB-Rud'!N$25-'DB-Rud'!N$24)/19))))))</f>
        <v/>
      </c>
      <c r="L40" s="122" t="str">
        <f>IF(L39="","",INT(IF(1+('DB-Rud'!O$25-L39)/(('DB-Rud'!O$25-'DB-Rud'!O$24)/19)&gt;20,"20",IF(1+('DB-Rud'!O$25-L39)/(('DB-Rud'!O$25-'DB-Rud'!O$24)/19)&lt;0,0,1+(('DB-Rud'!O$25-L39)/(('DB-Rud'!O$25-'DB-Rud'!O$24)/19))))))</f>
        <v/>
      </c>
      <c r="M40" s="122" t="str">
        <f>IF(M39="","",INT(IF(1+('DB-Rud'!P$25-M39)/(('DB-Rud'!P$25-'DB-Rud'!P$24)/19)&gt;20,"20",IF(1+('DB-Rud'!P$25-M39)/(('DB-Rud'!P$25-'DB-Rud'!P$24)/19)&lt;0,0,1+(('DB-Rud'!P$25-M39)/(('DB-Rud'!P$25-'DB-Rud'!P$24)/19))))))</f>
        <v/>
      </c>
      <c r="N40" s="122" t="str">
        <f>IF(N39="","",INT(IF(1+('DB-Rud'!Q$25-N39)/(('DB-Rud'!Q$25-'DB-Rud'!Q$24)/19)&gt;20,"20",IF(1+('DB-Rud'!Q$25-N39)/(('DB-Rud'!Q$25-'DB-Rud'!Q$24)/19)&lt;0,0,1+(('DB-Rud'!Q$25-N39)/(('DB-Rud'!Q$25-'DB-Rud'!Q$24)/19))))))</f>
        <v/>
      </c>
      <c r="O40" s="122" t="str">
        <f>IF(O39="","",INT(IF(1+('DB-Rud'!R$25-O39)/(('DB-Rud'!R$25-'DB-Rud'!R$24)/19)&gt;20,"20",IF(1+('DB-Rud'!R$25-O39)/(('DB-Rud'!R$25-'DB-Rud'!R$24)/19)&lt;0,0,1+(('DB-Rud'!R$25-O39)/(('DB-Rud'!R$25-'DB-Rud'!R$24)/19))))))</f>
        <v/>
      </c>
      <c r="P40" s="122" t="str">
        <f>IF(P39="","",INT(IF(1+('DB-Rud'!S$25-P39)/(('DB-Rud'!S$25-'DB-Rud'!S$24)/19)&gt;20,"20",IF(1+('DB-Rud'!S$25-P39)/(('DB-Rud'!S$25-'DB-Rud'!S$24)/19)&lt;0,0,1+(('DB-Rud'!S$25-P39)/(('DB-Rud'!S$25-'DB-Rud'!S$24)/19))))))</f>
        <v/>
      </c>
      <c r="Q40" s="122" t="str">
        <f>IF(Q39="","",INT(IF(1+('DB-Rud'!T$25-Q39)/(('DB-Rud'!T$25-'DB-Rud'!T$24)/19)&gt;20,"20",IF(1+('DB-Rud'!T$25-Q39)/(('DB-Rud'!T$25-'DB-Rud'!T$24)/19)&lt;0,0,1+(('DB-Rud'!T$25-Q39)/(('DB-Rud'!T$25-'DB-Rud'!T$24)/19))))))</f>
        <v/>
      </c>
      <c r="R40" s="122" t="str">
        <f>IF(R39="","",INT(IF(1+('DB-Rud'!U$25-R39)/(('DB-Rud'!U$25-'DB-Rud'!U$24)/19)&gt;20,"20",IF(1+('DB-Rud'!U$25-R39)/(('DB-Rud'!U$25-'DB-Rud'!U$24)/19)&lt;0,0,1+(('DB-Rud'!U$25-R39)/(('DB-Rud'!U$25-'DB-Rud'!U$24)/19))))))</f>
        <v/>
      </c>
      <c r="S40" s="122" t="str">
        <f>IF(S39="","",INT(IF(1+('DB-Rud'!V$25-S39)/(('DB-Rud'!V$25-'DB-Rud'!V$24)/19)&gt;20,"20",IF(1+('DB-Rud'!V$25-S39)/(('DB-Rud'!V$25-'DB-Rud'!V$24)/19)&lt;0,0,1+(('DB-Rud'!V$25-S39)/(('DB-Rud'!V$25-'DB-Rud'!V$24)/19))))))</f>
        <v/>
      </c>
      <c r="U40" s="244"/>
      <c r="W40" s="105">
        <f t="shared" ref="W40" si="117">IFERROR(INT(MAX(D40,J40,M40,P40)),"")</f>
        <v>0</v>
      </c>
      <c r="X40" s="105">
        <f t="shared" ref="X40" si="118">IFERROR(INT(MAX(E40,K40,N40,Q40)),"")</f>
        <v>0</v>
      </c>
      <c r="Y40" s="105">
        <f t="shared" ref="Y40" si="119">IFERROR(INT(MAX(R40,R40)),"")</f>
        <v>0</v>
      </c>
      <c r="Z40" s="105">
        <f t="shared" ref="Z40" si="120">Y40+X40+W40</f>
        <v>0</v>
      </c>
      <c r="AA40" s="97"/>
      <c r="AB40" s="105">
        <f t="shared" ref="AB40" si="121">IFERROR(INT(MAX(F40,F40)),"")</f>
        <v>0</v>
      </c>
      <c r="AC40" s="105">
        <f t="shared" ref="AC40" si="122">IFERROR(INT(MAX(R40,R40)),"")</f>
        <v>0</v>
      </c>
      <c r="AD40" s="105">
        <f t="shared" ref="AD40" si="123">IFERROR(AC40+AB40,"dd")</f>
        <v>0</v>
      </c>
      <c r="AE40" s="97"/>
      <c r="AF40" s="105">
        <f t="shared" ref="AF40" si="124">IFERROR(INT(MAX(G40,G40)),"")</f>
        <v>0</v>
      </c>
      <c r="AG40" s="105">
        <f t="shared" ref="AG40" si="125">IFERROR(INT(MAX(H40,H40)),"")</f>
        <v>0</v>
      </c>
      <c r="AH40" s="105">
        <f t="shared" ref="AH40" si="126">IFERROR(INT(MAX(R40,R40)),"")</f>
        <v>0</v>
      </c>
      <c r="AI40" s="105">
        <f t="shared" ref="AI40" si="127">IFERROR(MAX((AF40+AH40),(AG40+AH40)),"")</f>
        <v>0</v>
      </c>
      <c r="AJ40" s="2"/>
      <c r="AK40" s="242"/>
      <c r="AM40" s="145"/>
      <c r="AN40" s="146"/>
      <c r="AO40" s="145"/>
    </row>
    <row r="42" spans="1:41" s="1" customFormat="1" ht="15.45">
      <c r="A42" s="126" t="s">
        <v>855</v>
      </c>
      <c r="B42" s="142" t="s">
        <v>847</v>
      </c>
      <c r="C42" s="143"/>
      <c r="D42" s="143"/>
      <c r="E42" s="143"/>
      <c r="F42" s="143"/>
      <c r="G42" s="144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U42" s="111" t="str">
        <f t="shared" ref="U42" si="128">IF(U43&gt;=60,"ok","")</f>
        <v/>
      </c>
      <c r="V42" s="6"/>
      <c r="W42" s="249" t="str">
        <f t="shared" ref="W42" si="129">IFERROR(IF(Z44&gt;=28,"ok",""),"")</f>
        <v/>
      </c>
      <c r="X42" s="250"/>
      <c r="Y42" s="250"/>
      <c r="Z42" s="251"/>
      <c r="AB42" s="249" t="str">
        <f t="shared" ref="AB42" si="130">IFERROR(IF(AD44&gt;=18,"ok",""),"")</f>
        <v/>
      </c>
      <c r="AC42" s="250"/>
      <c r="AD42" s="251"/>
      <c r="AF42" s="249" t="str">
        <f t="shared" ref="AF42" si="131">IFERROR(IF(AI44&gt;=18,"ok",""),"")</f>
        <v/>
      </c>
      <c r="AG42" s="250"/>
      <c r="AH42" s="250"/>
      <c r="AI42" s="251"/>
      <c r="AK42" s="240" t="str">
        <f t="shared" ref="AK42" si="132">IF(OR(AND(U42="ok",W42="ok"),AND(U42="ok",AB42="ok"),AND(U42="ok",AF42="ok"))=TRUE,"LK-Kriterien vollständig erfüllt","")</f>
        <v/>
      </c>
      <c r="AM42" s="145"/>
      <c r="AN42" s="146"/>
      <c r="AO42" s="145"/>
    </row>
    <row r="43" spans="1:41" ht="12.9">
      <c r="A43" s="107">
        <v>2014</v>
      </c>
      <c r="B43" s="108" t="s">
        <v>853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U43" s="243"/>
      <c r="W43" s="106" t="s">
        <v>848</v>
      </c>
      <c r="X43" s="106" t="s">
        <v>849</v>
      </c>
      <c r="Y43" s="106" t="s">
        <v>16</v>
      </c>
      <c r="Z43" s="106" t="s">
        <v>860</v>
      </c>
      <c r="AA43" s="2"/>
      <c r="AB43" s="104" t="s">
        <v>4</v>
      </c>
      <c r="AC43" s="104" t="s">
        <v>16</v>
      </c>
      <c r="AD43" s="106" t="s">
        <v>860</v>
      </c>
      <c r="AE43" s="2"/>
      <c r="AF43" s="104" t="s">
        <v>5</v>
      </c>
      <c r="AG43" s="104" t="s">
        <v>6</v>
      </c>
      <c r="AH43" s="104" t="s">
        <v>16</v>
      </c>
      <c r="AI43" s="106" t="s">
        <v>860</v>
      </c>
      <c r="AK43" s="241"/>
      <c r="AM43" s="145"/>
      <c r="AN43" s="146"/>
      <c r="AO43" s="145"/>
    </row>
    <row r="44" spans="1:41">
      <c r="A44" s="127" t="s">
        <v>856</v>
      </c>
      <c r="B44" s="109" t="s">
        <v>851</v>
      </c>
      <c r="C44" s="122" t="str">
        <f>IF(C43="","",INT(IF(1+('DB-Rud'!F$25-C43)/(('DB-Rud'!F$25-'DB-Rud'!F$24)/19)&gt;20,"20",IF(1+('DB-Rud'!F$25-C43)/(('DB-Rud'!F$25-'DB-Rud'!F$24)/19)&lt;0,0,1+(('DB-Rud'!F$25-C43)/(('DB-Rud'!F$25-'DB-Rud'!F$24)/19))))))</f>
        <v/>
      </c>
      <c r="D44" s="122" t="str">
        <f>IF(D43="","",INT(IF(1+('DB-Rud'!G$25-D43)/(('DB-Rud'!G$25-'DB-Rud'!G$24)/19)&gt;20,"20",IF(1+('DB-Rud'!G$25-D43)/(('DB-Rud'!G$25-'DB-Rud'!G$24)/19)&lt;0,0,1+(('DB-Rud'!G$25-D43)/(('DB-Rud'!G$25-'DB-Rud'!G$24)/19))))))</f>
        <v/>
      </c>
      <c r="E44" s="122" t="str">
        <f>IF(E43="","",INT(IF(1+('DB-Rud'!H$25-E43)/(('DB-Rud'!H$25-'DB-Rud'!H$24)/19)&gt;20,"20",IF(1+('DB-Rud'!H$25-E43)/(('DB-Rud'!H$25-'DB-Rud'!H$24)/19)&lt;0,0,1+(('DB-Rud'!H$25-E43)/(('DB-Rud'!H$25-'DB-Rud'!H$24)/19))))))</f>
        <v/>
      </c>
      <c r="F44" s="122" t="str">
        <f>IF(F43="","",INT(IF(1+('DB-Rud'!I$25-F43)/(('DB-Rud'!I$25-'DB-Rud'!I$24)/19)&gt;20,"20",IF(1+('DB-Rud'!I$25-F43)/(('DB-Rud'!I$25-'DB-Rud'!I$24)/19)&lt;0,0,1+(('DB-Rud'!I$25-F43)/(('DB-Rud'!I$25-'DB-Rud'!I$24)/19))))))</f>
        <v/>
      </c>
      <c r="G44" s="122" t="str">
        <f>IF(G43="","",INT(IF(1+('DB-Rud'!J$25-G43)/(('DB-Rud'!J$25-'DB-Rud'!J$24)/19)&gt;20,"20",IF(1+('DB-Rud'!J$25-G43)/(('DB-Rud'!J$25-'DB-Rud'!J$24)/19)&lt;0,0,1+(('DB-Rud'!J$25-G43)/(('DB-Rud'!J$25-'DB-Rud'!J$24)/19))))))</f>
        <v/>
      </c>
      <c r="H44" s="122" t="str">
        <f>IF(H43="","",INT(IF(1+('DB-Rud'!K$25-H43)/(('DB-Rud'!K$25-'DB-Rud'!K$24)/19)&gt;20,"20",IF(1+('DB-Rud'!K$25-H43)/(('DB-Rud'!K$25-'DB-Rud'!K$24)/19)&lt;0,0,1+(('DB-Rud'!K$25-H43)/(('DB-Rud'!K$25-'DB-Rud'!K$24)/19))))))</f>
        <v/>
      </c>
      <c r="I44" s="122" t="str">
        <f>IF(I43="","",INT(IF(1+('DB-Rud'!L$25-I43)/(('DB-Rud'!L$25-'DB-Rud'!L$24)/19)&gt;20,"20",IF(1+('DB-Rud'!L$25-I43)/(('DB-Rud'!L$25-'DB-Rud'!L$24)/19)&lt;0,0,1+(('DB-Rud'!L$25-I43)/(('DB-Rud'!L$25-'DB-Rud'!L$24)/19))))))</f>
        <v/>
      </c>
      <c r="J44" s="122" t="str">
        <f>IF(J43="","",INT(IF(1+('DB-Rud'!M$25-J43)/(('DB-Rud'!M$25-'DB-Rud'!M$24)/19)&gt;20,"20",IF(1+('DB-Rud'!M$25-J43)/(('DB-Rud'!M$25-'DB-Rud'!M$24)/19)&lt;0,0,1+(('DB-Rud'!M$25-J43)/(('DB-Rud'!M$25-'DB-Rud'!M$24)/19))))))</f>
        <v/>
      </c>
      <c r="K44" s="122" t="str">
        <f>IF(K43="","",INT(IF(1+('DB-Rud'!N$25-K43)/(('DB-Rud'!N$25-'DB-Rud'!N$24)/19)&gt;20,"20",IF(1+('DB-Rud'!N$25-K43)/(('DB-Rud'!N$25-'DB-Rud'!N$24)/19)&lt;0,0,1+(('DB-Rud'!N$25-K43)/(('DB-Rud'!N$25-'DB-Rud'!N$24)/19))))))</f>
        <v/>
      </c>
      <c r="L44" s="122" t="str">
        <f>IF(L43="","",INT(IF(1+('DB-Rud'!O$25-L43)/(('DB-Rud'!O$25-'DB-Rud'!O$24)/19)&gt;20,"20",IF(1+('DB-Rud'!O$25-L43)/(('DB-Rud'!O$25-'DB-Rud'!O$24)/19)&lt;0,0,1+(('DB-Rud'!O$25-L43)/(('DB-Rud'!O$25-'DB-Rud'!O$24)/19))))))</f>
        <v/>
      </c>
      <c r="M44" s="122" t="str">
        <f>IF(M43="","",INT(IF(1+('DB-Rud'!P$25-M43)/(('DB-Rud'!P$25-'DB-Rud'!P$24)/19)&gt;20,"20",IF(1+('DB-Rud'!P$25-M43)/(('DB-Rud'!P$25-'DB-Rud'!P$24)/19)&lt;0,0,1+(('DB-Rud'!P$25-M43)/(('DB-Rud'!P$25-'DB-Rud'!P$24)/19))))))</f>
        <v/>
      </c>
      <c r="N44" s="122" t="str">
        <f>IF(N43="","",INT(IF(1+('DB-Rud'!Q$25-N43)/(('DB-Rud'!Q$25-'DB-Rud'!Q$24)/19)&gt;20,"20",IF(1+('DB-Rud'!Q$25-N43)/(('DB-Rud'!Q$25-'DB-Rud'!Q$24)/19)&lt;0,0,1+(('DB-Rud'!Q$25-N43)/(('DB-Rud'!Q$25-'DB-Rud'!Q$24)/19))))))</f>
        <v/>
      </c>
      <c r="O44" s="122" t="str">
        <f>IF(O43="","",INT(IF(1+('DB-Rud'!R$25-O43)/(('DB-Rud'!R$25-'DB-Rud'!R$24)/19)&gt;20,"20",IF(1+('DB-Rud'!R$25-O43)/(('DB-Rud'!R$25-'DB-Rud'!R$24)/19)&lt;0,0,1+(('DB-Rud'!R$25-O43)/(('DB-Rud'!R$25-'DB-Rud'!R$24)/19))))))</f>
        <v/>
      </c>
      <c r="P44" s="122" t="str">
        <f>IF(P43="","",INT(IF(1+('DB-Rud'!S$25-P43)/(('DB-Rud'!S$25-'DB-Rud'!S$24)/19)&gt;20,"20",IF(1+('DB-Rud'!S$25-P43)/(('DB-Rud'!S$25-'DB-Rud'!S$24)/19)&lt;0,0,1+(('DB-Rud'!S$25-P43)/(('DB-Rud'!S$25-'DB-Rud'!S$24)/19))))))</f>
        <v/>
      </c>
      <c r="Q44" s="122" t="str">
        <f>IF(Q43="","",INT(IF(1+('DB-Rud'!T$25-Q43)/(('DB-Rud'!T$25-'DB-Rud'!T$24)/19)&gt;20,"20",IF(1+('DB-Rud'!T$25-Q43)/(('DB-Rud'!T$25-'DB-Rud'!T$24)/19)&lt;0,0,1+(('DB-Rud'!T$25-Q43)/(('DB-Rud'!T$25-'DB-Rud'!T$24)/19))))))</f>
        <v/>
      </c>
      <c r="R44" s="122" t="str">
        <f>IF(R43="","",INT(IF(1+('DB-Rud'!U$25-R43)/(('DB-Rud'!U$25-'DB-Rud'!U$24)/19)&gt;20,"20",IF(1+('DB-Rud'!U$25-R43)/(('DB-Rud'!U$25-'DB-Rud'!U$24)/19)&lt;0,0,1+(('DB-Rud'!U$25-R43)/(('DB-Rud'!U$25-'DB-Rud'!U$24)/19))))))</f>
        <v/>
      </c>
      <c r="S44" s="122" t="str">
        <f>IF(S43="","",INT(IF(1+('DB-Rud'!V$25-S43)/(('DB-Rud'!V$25-'DB-Rud'!V$24)/19)&gt;20,"20",IF(1+('DB-Rud'!V$25-S43)/(('DB-Rud'!V$25-'DB-Rud'!V$24)/19)&lt;0,0,1+(('DB-Rud'!V$25-S43)/(('DB-Rud'!V$25-'DB-Rud'!V$24)/19))))))</f>
        <v/>
      </c>
      <c r="U44" s="244"/>
      <c r="W44" s="105">
        <f t="shared" ref="W44" si="133">IFERROR(INT(MAX(D44,J44,M44,P44)),"")</f>
        <v>0</v>
      </c>
      <c r="X44" s="105">
        <f t="shared" ref="X44" si="134">IFERROR(INT(MAX(E44,K44,N44,Q44)),"")</f>
        <v>0</v>
      </c>
      <c r="Y44" s="105">
        <f t="shared" ref="Y44" si="135">IFERROR(INT(MAX(R44,R44)),"")</f>
        <v>0</v>
      </c>
      <c r="Z44" s="105">
        <f t="shared" ref="Z44" si="136">Y44+X44+W44</f>
        <v>0</v>
      </c>
      <c r="AA44" s="97"/>
      <c r="AB44" s="105">
        <f t="shared" ref="AB44" si="137">IFERROR(INT(MAX(F44,F44)),"")</f>
        <v>0</v>
      </c>
      <c r="AC44" s="105">
        <f t="shared" ref="AC44" si="138">IFERROR(INT(MAX(R44,R44)),"")</f>
        <v>0</v>
      </c>
      <c r="AD44" s="105">
        <f t="shared" ref="AD44" si="139">IFERROR(AC44+AB44,"dd")</f>
        <v>0</v>
      </c>
      <c r="AE44" s="97"/>
      <c r="AF44" s="105">
        <f t="shared" ref="AF44" si="140">IFERROR(INT(MAX(G44,G44)),"")</f>
        <v>0</v>
      </c>
      <c r="AG44" s="105">
        <f t="shared" ref="AG44" si="141">IFERROR(INT(MAX(H44,H44)),"")</f>
        <v>0</v>
      </c>
      <c r="AH44" s="105">
        <f t="shared" ref="AH44" si="142">IFERROR(INT(MAX(R44,R44)),"")</f>
        <v>0</v>
      </c>
      <c r="AI44" s="105">
        <f t="shared" ref="AI44" si="143">IFERROR(MAX((AF44+AH44),(AG44+AH44)),"")</f>
        <v>0</v>
      </c>
      <c r="AJ44" s="2"/>
      <c r="AK44" s="242"/>
      <c r="AM44" s="145"/>
      <c r="AN44" s="146"/>
      <c r="AO44" s="145"/>
    </row>
    <row r="46" spans="1:41" s="1" customFormat="1" ht="15.45">
      <c r="A46" s="126" t="s">
        <v>855</v>
      </c>
      <c r="B46" s="142" t="s">
        <v>847</v>
      </c>
      <c r="C46" s="143"/>
      <c r="D46" s="143"/>
      <c r="E46" s="143"/>
      <c r="F46" s="143"/>
      <c r="G46" s="144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U46" s="111" t="str">
        <f t="shared" ref="U46" si="144">IF(U47&gt;=60,"ok","")</f>
        <v/>
      </c>
      <c r="V46" s="6"/>
      <c r="W46" s="249" t="str">
        <f t="shared" ref="W46" si="145">IFERROR(IF(Z48&gt;=28,"ok",""),"")</f>
        <v/>
      </c>
      <c r="X46" s="250"/>
      <c r="Y46" s="250"/>
      <c r="Z46" s="251"/>
      <c r="AB46" s="249" t="str">
        <f t="shared" ref="AB46" si="146">IFERROR(IF(AD48&gt;=18,"ok",""),"")</f>
        <v/>
      </c>
      <c r="AC46" s="250"/>
      <c r="AD46" s="251"/>
      <c r="AF46" s="249" t="str">
        <f t="shared" ref="AF46" si="147">IFERROR(IF(AI48&gt;=18,"ok",""),"")</f>
        <v/>
      </c>
      <c r="AG46" s="250"/>
      <c r="AH46" s="250"/>
      <c r="AI46" s="251"/>
      <c r="AK46" s="240" t="str">
        <f t="shared" ref="AK46" si="148">IF(OR(AND(U46="ok",W46="ok"),AND(U46="ok",AB46="ok"),AND(U46="ok",AF46="ok"))=TRUE,"LK-Kriterien vollständig erfüllt","")</f>
        <v/>
      </c>
      <c r="AM46" s="145"/>
      <c r="AN46" s="146"/>
      <c r="AO46" s="145"/>
    </row>
    <row r="47" spans="1:41" ht="12.9">
      <c r="A47" s="107">
        <v>2014</v>
      </c>
      <c r="B47" s="108" t="s">
        <v>853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U47" s="243"/>
      <c r="W47" s="106" t="s">
        <v>848</v>
      </c>
      <c r="X47" s="106" t="s">
        <v>849</v>
      </c>
      <c r="Y47" s="106" t="s">
        <v>16</v>
      </c>
      <c r="Z47" s="106" t="s">
        <v>860</v>
      </c>
      <c r="AA47" s="2"/>
      <c r="AB47" s="104" t="s">
        <v>4</v>
      </c>
      <c r="AC47" s="104" t="s">
        <v>16</v>
      </c>
      <c r="AD47" s="106" t="s">
        <v>860</v>
      </c>
      <c r="AE47" s="2"/>
      <c r="AF47" s="104" t="s">
        <v>5</v>
      </c>
      <c r="AG47" s="104" t="s">
        <v>6</v>
      </c>
      <c r="AH47" s="104" t="s">
        <v>16</v>
      </c>
      <c r="AI47" s="106" t="s">
        <v>860</v>
      </c>
      <c r="AK47" s="241"/>
      <c r="AM47" s="145"/>
      <c r="AN47" s="146"/>
      <c r="AO47" s="145"/>
    </row>
    <row r="48" spans="1:41">
      <c r="A48" s="127" t="s">
        <v>856</v>
      </c>
      <c r="B48" s="109" t="s">
        <v>851</v>
      </c>
      <c r="C48" s="122" t="str">
        <f>IF(C47="","",INT(IF(1+('DB-Rud'!F$25-C47)/(('DB-Rud'!F$25-'DB-Rud'!F$24)/19)&gt;20,"20",IF(1+('DB-Rud'!F$25-C47)/(('DB-Rud'!F$25-'DB-Rud'!F$24)/19)&lt;0,0,1+(('DB-Rud'!F$25-C47)/(('DB-Rud'!F$25-'DB-Rud'!F$24)/19))))))</f>
        <v/>
      </c>
      <c r="D48" s="122" t="str">
        <f>IF(D47="","",INT(IF(1+('DB-Rud'!G$25-D47)/(('DB-Rud'!G$25-'DB-Rud'!G$24)/19)&gt;20,"20",IF(1+('DB-Rud'!G$25-D47)/(('DB-Rud'!G$25-'DB-Rud'!G$24)/19)&lt;0,0,1+(('DB-Rud'!G$25-D47)/(('DB-Rud'!G$25-'DB-Rud'!G$24)/19))))))</f>
        <v/>
      </c>
      <c r="E48" s="122" t="str">
        <f>IF(E47="","",INT(IF(1+('DB-Rud'!H$25-E47)/(('DB-Rud'!H$25-'DB-Rud'!H$24)/19)&gt;20,"20",IF(1+('DB-Rud'!H$25-E47)/(('DB-Rud'!H$25-'DB-Rud'!H$24)/19)&lt;0,0,1+(('DB-Rud'!H$25-E47)/(('DB-Rud'!H$25-'DB-Rud'!H$24)/19))))))</f>
        <v/>
      </c>
      <c r="F48" s="122" t="str">
        <f>IF(F47="","",INT(IF(1+('DB-Rud'!I$25-F47)/(('DB-Rud'!I$25-'DB-Rud'!I$24)/19)&gt;20,"20",IF(1+('DB-Rud'!I$25-F47)/(('DB-Rud'!I$25-'DB-Rud'!I$24)/19)&lt;0,0,1+(('DB-Rud'!I$25-F47)/(('DB-Rud'!I$25-'DB-Rud'!I$24)/19))))))</f>
        <v/>
      </c>
      <c r="G48" s="122" t="str">
        <f>IF(G47="","",INT(IF(1+('DB-Rud'!J$25-G47)/(('DB-Rud'!J$25-'DB-Rud'!J$24)/19)&gt;20,"20",IF(1+('DB-Rud'!J$25-G47)/(('DB-Rud'!J$25-'DB-Rud'!J$24)/19)&lt;0,0,1+(('DB-Rud'!J$25-G47)/(('DB-Rud'!J$25-'DB-Rud'!J$24)/19))))))</f>
        <v/>
      </c>
      <c r="H48" s="122" t="str">
        <f>IF(H47="","",INT(IF(1+('DB-Rud'!K$25-H47)/(('DB-Rud'!K$25-'DB-Rud'!K$24)/19)&gt;20,"20",IF(1+('DB-Rud'!K$25-H47)/(('DB-Rud'!K$25-'DB-Rud'!K$24)/19)&lt;0,0,1+(('DB-Rud'!K$25-H47)/(('DB-Rud'!K$25-'DB-Rud'!K$24)/19))))))</f>
        <v/>
      </c>
      <c r="I48" s="122" t="str">
        <f>IF(I47="","",INT(IF(1+('DB-Rud'!L$25-I47)/(('DB-Rud'!L$25-'DB-Rud'!L$24)/19)&gt;20,"20",IF(1+('DB-Rud'!L$25-I47)/(('DB-Rud'!L$25-'DB-Rud'!L$24)/19)&lt;0,0,1+(('DB-Rud'!L$25-I47)/(('DB-Rud'!L$25-'DB-Rud'!L$24)/19))))))</f>
        <v/>
      </c>
      <c r="J48" s="122" t="str">
        <f>IF(J47="","",INT(IF(1+('DB-Rud'!M$25-J47)/(('DB-Rud'!M$25-'DB-Rud'!M$24)/19)&gt;20,"20",IF(1+('DB-Rud'!M$25-J47)/(('DB-Rud'!M$25-'DB-Rud'!M$24)/19)&lt;0,0,1+(('DB-Rud'!M$25-J47)/(('DB-Rud'!M$25-'DB-Rud'!M$24)/19))))))</f>
        <v/>
      </c>
      <c r="K48" s="122" t="str">
        <f>IF(K47="","",INT(IF(1+('DB-Rud'!N$25-K47)/(('DB-Rud'!N$25-'DB-Rud'!N$24)/19)&gt;20,"20",IF(1+('DB-Rud'!N$25-K47)/(('DB-Rud'!N$25-'DB-Rud'!N$24)/19)&lt;0,0,1+(('DB-Rud'!N$25-K47)/(('DB-Rud'!N$25-'DB-Rud'!N$24)/19))))))</f>
        <v/>
      </c>
      <c r="L48" s="122" t="str">
        <f>IF(L47="","",INT(IF(1+('DB-Rud'!O$25-L47)/(('DB-Rud'!O$25-'DB-Rud'!O$24)/19)&gt;20,"20",IF(1+('DB-Rud'!O$25-L47)/(('DB-Rud'!O$25-'DB-Rud'!O$24)/19)&lt;0,0,1+(('DB-Rud'!O$25-L47)/(('DB-Rud'!O$25-'DB-Rud'!O$24)/19))))))</f>
        <v/>
      </c>
      <c r="M48" s="122" t="str">
        <f>IF(M47="","",INT(IF(1+('DB-Rud'!P$25-M47)/(('DB-Rud'!P$25-'DB-Rud'!P$24)/19)&gt;20,"20",IF(1+('DB-Rud'!P$25-M47)/(('DB-Rud'!P$25-'DB-Rud'!P$24)/19)&lt;0,0,1+(('DB-Rud'!P$25-M47)/(('DB-Rud'!P$25-'DB-Rud'!P$24)/19))))))</f>
        <v/>
      </c>
      <c r="N48" s="122" t="str">
        <f>IF(N47="","",INT(IF(1+('DB-Rud'!Q$25-N47)/(('DB-Rud'!Q$25-'DB-Rud'!Q$24)/19)&gt;20,"20",IF(1+('DB-Rud'!Q$25-N47)/(('DB-Rud'!Q$25-'DB-Rud'!Q$24)/19)&lt;0,0,1+(('DB-Rud'!Q$25-N47)/(('DB-Rud'!Q$25-'DB-Rud'!Q$24)/19))))))</f>
        <v/>
      </c>
      <c r="O48" s="122" t="str">
        <f>IF(O47="","",INT(IF(1+('DB-Rud'!R$25-O47)/(('DB-Rud'!R$25-'DB-Rud'!R$24)/19)&gt;20,"20",IF(1+('DB-Rud'!R$25-O47)/(('DB-Rud'!R$25-'DB-Rud'!R$24)/19)&lt;0,0,1+(('DB-Rud'!R$25-O47)/(('DB-Rud'!R$25-'DB-Rud'!R$24)/19))))))</f>
        <v/>
      </c>
      <c r="P48" s="122" t="str">
        <f>IF(P47="","",INT(IF(1+('DB-Rud'!S$25-P47)/(('DB-Rud'!S$25-'DB-Rud'!S$24)/19)&gt;20,"20",IF(1+('DB-Rud'!S$25-P47)/(('DB-Rud'!S$25-'DB-Rud'!S$24)/19)&lt;0,0,1+(('DB-Rud'!S$25-P47)/(('DB-Rud'!S$25-'DB-Rud'!S$24)/19))))))</f>
        <v/>
      </c>
      <c r="Q48" s="122" t="str">
        <f>IF(Q47="","",INT(IF(1+('DB-Rud'!T$25-Q47)/(('DB-Rud'!T$25-'DB-Rud'!T$24)/19)&gt;20,"20",IF(1+('DB-Rud'!T$25-Q47)/(('DB-Rud'!T$25-'DB-Rud'!T$24)/19)&lt;0,0,1+(('DB-Rud'!T$25-Q47)/(('DB-Rud'!T$25-'DB-Rud'!T$24)/19))))))</f>
        <v/>
      </c>
      <c r="R48" s="122" t="str">
        <f>IF(R47="","",INT(IF(1+('DB-Rud'!U$25-R47)/(('DB-Rud'!U$25-'DB-Rud'!U$24)/19)&gt;20,"20",IF(1+('DB-Rud'!U$25-R47)/(('DB-Rud'!U$25-'DB-Rud'!U$24)/19)&lt;0,0,1+(('DB-Rud'!U$25-R47)/(('DB-Rud'!U$25-'DB-Rud'!U$24)/19))))))</f>
        <v/>
      </c>
      <c r="S48" s="122" t="str">
        <f>IF(S47="","",INT(IF(1+('DB-Rud'!V$25-S47)/(('DB-Rud'!V$25-'DB-Rud'!V$24)/19)&gt;20,"20",IF(1+('DB-Rud'!V$25-S47)/(('DB-Rud'!V$25-'DB-Rud'!V$24)/19)&lt;0,0,1+(('DB-Rud'!V$25-S47)/(('DB-Rud'!V$25-'DB-Rud'!V$24)/19))))))</f>
        <v/>
      </c>
      <c r="U48" s="244"/>
      <c r="W48" s="105">
        <f t="shared" ref="W48" si="149">IFERROR(INT(MAX(D48,J48,M48,P48)),"")</f>
        <v>0</v>
      </c>
      <c r="X48" s="105">
        <f t="shared" ref="X48" si="150">IFERROR(INT(MAX(E48,K48,N48,Q48)),"")</f>
        <v>0</v>
      </c>
      <c r="Y48" s="105">
        <f t="shared" ref="Y48" si="151">IFERROR(INT(MAX(R48,R48)),"")</f>
        <v>0</v>
      </c>
      <c r="Z48" s="105">
        <f t="shared" ref="Z48" si="152">Y48+X48+W48</f>
        <v>0</v>
      </c>
      <c r="AA48" s="97"/>
      <c r="AB48" s="105">
        <f t="shared" ref="AB48" si="153">IFERROR(INT(MAX(F48,F48)),"")</f>
        <v>0</v>
      </c>
      <c r="AC48" s="105">
        <f t="shared" ref="AC48" si="154">IFERROR(INT(MAX(R48,R48)),"")</f>
        <v>0</v>
      </c>
      <c r="AD48" s="105">
        <f t="shared" ref="AD48" si="155">IFERROR(AC48+AB48,"dd")</f>
        <v>0</v>
      </c>
      <c r="AE48" s="97"/>
      <c r="AF48" s="105">
        <f t="shared" ref="AF48" si="156">IFERROR(INT(MAX(G48,G48)),"")</f>
        <v>0</v>
      </c>
      <c r="AG48" s="105">
        <f t="shared" ref="AG48" si="157">IFERROR(INT(MAX(H48,H48)),"")</f>
        <v>0</v>
      </c>
      <c r="AH48" s="105">
        <f t="shared" ref="AH48" si="158">IFERROR(INT(MAX(R48,R48)),"")</f>
        <v>0</v>
      </c>
      <c r="AI48" s="105">
        <f t="shared" ref="AI48" si="159">IFERROR(MAX((AF48+AH48),(AG48+AH48)),"")</f>
        <v>0</v>
      </c>
      <c r="AJ48" s="2"/>
      <c r="AK48" s="242"/>
      <c r="AM48" s="145"/>
      <c r="AN48" s="146"/>
      <c r="AO48" s="145"/>
    </row>
    <row r="50" spans="1:41" s="1" customFormat="1" ht="15.45">
      <c r="A50" s="126" t="s">
        <v>855</v>
      </c>
      <c r="B50" s="142" t="s">
        <v>847</v>
      </c>
      <c r="C50" s="143"/>
      <c r="D50" s="143"/>
      <c r="E50" s="143"/>
      <c r="F50" s="143"/>
      <c r="G50" s="144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U50" s="111" t="str">
        <f t="shared" ref="U50" si="160">IF(U51&gt;=60,"ok","")</f>
        <v/>
      </c>
      <c r="V50" s="6"/>
      <c r="W50" s="249" t="str">
        <f t="shared" ref="W50" si="161">IFERROR(IF(Z52&gt;=28,"ok",""),"")</f>
        <v/>
      </c>
      <c r="X50" s="250"/>
      <c r="Y50" s="250"/>
      <c r="Z50" s="251"/>
      <c r="AB50" s="249" t="str">
        <f t="shared" ref="AB50" si="162">IFERROR(IF(AD52&gt;=18,"ok",""),"")</f>
        <v/>
      </c>
      <c r="AC50" s="250"/>
      <c r="AD50" s="251"/>
      <c r="AF50" s="249" t="str">
        <f t="shared" ref="AF50" si="163">IFERROR(IF(AI52&gt;=18,"ok",""),"")</f>
        <v/>
      </c>
      <c r="AG50" s="250"/>
      <c r="AH50" s="250"/>
      <c r="AI50" s="251"/>
      <c r="AK50" s="240" t="str">
        <f t="shared" ref="AK50" si="164">IF(OR(AND(U50="ok",W50="ok"),AND(U50="ok",AB50="ok"),AND(U50="ok",AF50="ok"))=TRUE,"LK-Kriterien vollständig erfüllt","")</f>
        <v/>
      </c>
      <c r="AM50" s="145"/>
      <c r="AN50" s="146"/>
      <c r="AO50" s="145"/>
    </row>
    <row r="51" spans="1:41" ht="12.9">
      <c r="A51" s="107">
        <v>2014</v>
      </c>
      <c r="B51" s="108" t="s">
        <v>853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U51" s="243"/>
      <c r="W51" s="106" t="s">
        <v>848</v>
      </c>
      <c r="X51" s="106" t="s">
        <v>849</v>
      </c>
      <c r="Y51" s="106" t="s">
        <v>16</v>
      </c>
      <c r="Z51" s="106" t="s">
        <v>860</v>
      </c>
      <c r="AA51" s="2"/>
      <c r="AB51" s="104" t="s">
        <v>4</v>
      </c>
      <c r="AC51" s="104" t="s">
        <v>16</v>
      </c>
      <c r="AD51" s="106" t="s">
        <v>860</v>
      </c>
      <c r="AE51" s="2"/>
      <c r="AF51" s="104" t="s">
        <v>5</v>
      </c>
      <c r="AG51" s="104" t="s">
        <v>6</v>
      </c>
      <c r="AH51" s="104" t="s">
        <v>16</v>
      </c>
      <c r="AI51" s="106" t="s">
        <v>860</v>
      </c>
      <c r="AK51" s="241"/>
      <c r="AM51" s="145"/>
      <c r="AN51" s="146"/>
      <c r="AO51" s="145"/>
    </row>
    <row r="52" spans="1:41">
      <c r="A52" s="127" t="s">
        <v>856</v>
      </c>
      <c r="B52" s="109" t="s">
        <v>851</v>
      </c>
      <c r="C52" s="122" t="str">
        <f>IF(C51="","",INT(IF(1+('DB-Rud'!F$25-C51)/(('DB-Rud'!F$25-'DB-Rud'!F$24)/19)&gt;20,"20",IF(1+('DB-Rud'!F$25-C51)/(('DB-Rud'!F$25-'DB-Rud'!F$24)/19)&lt;0,0,1+(('DB-Rud'!F$25-C51)/(('DB-Rud'!F$25-'DB-Rud'!F$24)/19))))))</f>
        <v/>
      </c>
      <c r="D52" s="122" t="str">
        <f>IF(D51="","",INT(IF(1+('DB-Rud'!G$25-D51)/(('DB-Rud'!G$25-'DB-Rud'!G$24)/19)&gt;20,"20",IF(1+('DB-Rud'!G$25-D51)/(('DB-Rud'!G$25-'DB-Rud'!G$24)/19)&lt;0,0,1+(('DB-Rud'!G$25-D51)/(('DB-Rud'!G$25-'DB-Rud'!G$24)/19))))))</f>
        <v/>
      </c>
      <c r="E52" s="122" t="str">
        <f>IF(E51="","",INT(IF(1+('DB-Rud'!H$25-E51)/(('DB-Rud'!H$25-'DB-Rud'!H$24)/19)&gt;20,"20",IF(1+('DB-Rud'!H$25-E51)/(('DB-Rud'!H$25-'DB-Rud'!H$24)/19)&lt;0,0,1+(('DB-Rud'!H$25-E51)/(('DB-Rud'!H$25-'DB-Rud'!H$24)/19))))))</f>
        <v/>
      </c>
      <c r="F52" s="122" t="str">
        <f>IF(F51="","",INT(IF(1+('DB-Rud'!I$25-F51)/(('DB-Rud'!I$25-'DB-Rud'!I$24)/19)&gt;20,"20",IF(1+('DB-Rud'!I$25-F51)/(('DB-Rud'!I$25-'DB-Rud'!I$24)/19)&lt;0,0,1+(('DB-Rud'!I$25-F51)/(('DB-Rud'!I$25-'DB-Rud'!I$24)/19))))))</f>
        <v/>
      </c>
      <c r="G52" s="122" t="str">
        <f>IF(G51="","",INT(IF(1+('DB-Rud'!J$25-G51)/(('DB-Rud'!J$25-'DB-Rud'!J$24)/19)&gt;20,"20",IF(1+('DB-Rud'!J$25-G51)/(('DB-Rud'!J$25-'DB-Rud'!J$24)/19)&lt;0,0,1+(('DB-Rud'!J$25-G51)/(('DB-Rud'!J$25-'DB-Rud'!J$24)/19))))))</f>
        <v/>
      </c>
      <c r="H52" s="122" t="str">
        <f>IF(H51="","",INT(IF(1+('DB-Rud'!K$25-H51)/(('DB-Rud'!K$25-'DB-Rud'!K$24)/19)&gt;20,"20",IF(1+('DB-Rud'!K$25-H51)/(('DB-Rud'!K$25-'DB-Rud'!K$24)/19)&lt;0,0,1+(('DB-Rud'!K$25-H51)/(('DB-Rud'!K$25-'DB-Rud'!K$24)/19))))))</f>
        <v/>
      </c>
      <c r="I52" s="122" t="str">
        <f>IF(I51="","",INT(IF(1+('DB-Rud'!L$25-I51)/(('DB-Rud'!L$25-'DB-Rud'!L$24)/19)&gt;20,"20",IF(1+('DB-Rud'!L$25-I51)/(('DB-Rud'!L$25-'DB-Rud'!L$24)/19)&lt;0,0,1+(('DB-Rud'!L$25-I51)/(('DB-Rud'!L$25-'DB-Rud'!L$24)/19))))))</f>
        <v/>
      </c>
      <c r="J52" s="122" t="str">
        <f>IF(J51="","",INT(IF(1+('DB-Rud'!M$25-J51)/(('DB-Rud'!M$25-'DB-Rud'!M$24)/19)&gt;20,"20",IF(1+('DB-Rud'!M$25-J51)/(('DB-Rud'!M$25-'DB-Rud'!M$24)/19)&lt;0,0,1+(('DB-Rud'!M$25-J51)/(('DB-Rud'!M$25-'DB-Rud'!M$24)/19))))))</f>
        <v/>
      </c>
      <c r="K52" s="122" t="str">
        <f>IF(K51="","",INT(IF(1+('DB-Rud'!N$25-K51)/(('DB-Rud'!N$25-'DB-Rud'!N$24)/19)&gt;20,"20",IF(1+('DB-Rud'!N$25-K51)/(('DB-Rud'!N$25-'DB-Rud'!N$24)/19)&lt;0,0,1+(('DB-Rud'!N$25-K51)/(('DB-Rud'!N$25-'DB-Rud'!N$24)/19))))))</f>
        <v/>
      </c>
      <c r="L52" s="122" t="str">
        <f>IF(L51="","",INT(IF(1+('DB-Rud'!O$25-L51)/(('DB-Rud'!O$25-'DB-Rud'!O$24)/19)&gt;20,"20",IF(1+('DB-Rud'!O$25-L51)/(('DB-Rud'!O$25-'DB-Rud'!O$24)/19)&lt;0,0,1+(('DB-Rud'!O$25-L51)/(('DB-Rud'!O$25-'DB-Rud'!O$24)/19))))))</f>
        <v/>
      </c>
      <c r="M52" s="122" t="str">
        <f>IF(M51="","",INT(IF(1+('DB-Rud'!P$25-M51)/(('DB-Rud'!P$25-'DB-Rud'!P$24)/19)&gt;20,"20",IF(1+('DB-Rud'!P$25-M51)/(('DB-Rud'!P$25-'DB-Rud'!P$24)/19)&lt;0,0,1+(('DB-Rud'!P$25-M51)/(('DB-Rud'!P$25-'DB-Rud'!P$24)/19))))))</f>
        <v/>
      </c>
      <c r="N52" s="122" t="str">
        <f>IF(N51="","",INT(IF(1+('DB-Rud'!Q$25-N51)/(('DB-Rud'!Q$25-'DB-Rud'!Q$24)/19)&gt;20,"20",IF(1+('DB-Rud'!Q$25-N51)/(('DB-Rud'!Q$25-'DB-Rud'!Q$24)/19)&lt;0,0,1+(('DB-Rud'!Q$25-N51)/(('DB-Rud'!Q$25-'DB-Rud'!Q$24)/19))))))</f>
        <v/>
      </c>
      <c r="O52" s="122" t="str">
        <f>IF(O51="","",INT(IF(1+('DB-Rud'!R$25-O51)/(('DB-Rud'!R$25-'DB-Rud'!R$24)/19)&gt;20,"20",IF(1+('DB-Rud'!R$25-O51)/(('DB-Rud'!R$25-'DB-Rud'!R$24)/19)&lt;0,0,1+(('DB-Rud'!R$25-O51)/(('DB-Rud'!R$25-'DB-Rud'!R$24)/19))))))</f>
        <v/>
      </c>
      <c r="P52" s="122" t="str">
        <f>IF(P51="","",INT(IF(1+('DB-Rud'!S$25-P51)/(('DB-Rud'!S$25-'DB-Rud'!S$24)/19)&gt;20,"20",IF(1+('DB-Rud'!S$25-P51)/(('DB-Rud'!S$25-'DB-Rud'!S$24)/19)&lt;0,0,1+(('DB-Rud'!S$25-P51)/(('DB-Rud'!S$25-'DB-Rud'!S$24)/19))))))</f>
        <v/>
      </c>
      <c r="Q52" s="122" t="str">
        <f>IF(Q51="","",INT(IF(1+('DB-Rud'!T$25-Q51)/(('DB-Rud'!T$25-'DB-Rud'!T$24)/19)&gt;20,"20",IF(1+('DB-Rud'!T$25-Q51)/(('DB-Rud'!T$25-'DB-Rud'!T$24)/19)&lt;0,0,1+(('DB-Rud'!T$25-Q51)/(('DB-Rud'!T$25-'DB-Rud'!T$24)/19))))))</f>
        <v/>
      </c>
      <c r="R52" s="122" t="str">
        <f>IF(R51="","",INT(IF(1+('DB-Rud'!U$25-R51)/(('DB-Rud'!U$25-'DB-Rud'!U$24)/19)&gt;20,"20",IF(1+('DB-Rud'!U$25-R51)/(('DB-Rud'!U$25-'DB-Rud'!U$24)/19)&lt;0,0,1+(('DB-Rud'!U$25-R51)/(('DB-Rud'!U$25-'DB-Rud'!U$24)/19))))))</f>
        <v/>
      </c>
      <c r="S52" s="122" t="str">
        <f>IF(S51="","",INT(IF(1+('DB-Rud'!V$25-S51)/(('DB-Rud'!V$25-'DB-Rud'!V$24)/19)&gt;20,"20",IF(1+('DB-Rud'!V$25-S51)/(('DB-Rud'!V$25-'DB-Rud'!V$24)/19)&lt;0,0,1+(('DB-Rud'!V$25-S51)/(('DB-Rud'!V$25-'DB-Rud'!V$24)/19))))))</f>
        <v/>
      </c>
      <c r="U52" s="244"/>
      <c r="W52" s="105">
        <f t="shared" ref="W52" si="165">IFERROR(INT(MAX(D52,J52,M52,P52)),"")</f>
        <v>0</v>
      </c>
      <c r="X52" s="105">
        <f t="shared" ref="X52" si="166">IFERROR(INT(MAX(E52,K52,N52,Q52)),"")</f>
        <v>0</v>
      </c>
      <c r="Y52" s="105">
        <f t="shared" ref="Y52" si="167">IFERROR(INT(MAX(R52,R52)),"")</f>
        <v>0</v>
      </c>
      <c r="Z52" s="105">
        <f t="shared" ref="Z52" si="168">Y52+X52+W52</f>
        <v>0</v>
      </c>
      <c r="AA52" s="97"/>
      <c r="AB52" s="105">
        <f t="shared" ref="AB52" si="169">IFERROR(INT(MAX(F52,F52)),"")</f>
        <v>0</v>
      </c>
      <c r="AC52" s="105">
        <f t="shared" ref="AC52" si="170">IFERROR(INT(MAX(R52,R52)),"")</f>
        <v>0</v>
      </c>
      <c r="AD52" s="105">
        <f t="shared" ref="AD52" si="171">IFERROR(AC52+AB52,"dd")</f>
        <v>0</v>
      </c>
      <c r="AE52" s="97"/>
      <c r="AF52" s="105">
        <f t="shared" ref="AF52" si="172">IFERROR(INT(MAX(G52,G52)),"")</f>
        <v>0</v>
      </c>
      <c r="AG52" s="105">
        <f t="shared" ref="AG52" si="173">IFERROR(INT(MAX(H52,H52)),"")</f>
        <v>0</v>
      </c>
      <c r="AH52" s="105">
        <f t="shared" ref="AH52" si="174">IFERROR(INT(MAX(R52,R52)),"")</f>
        <v>0</v>
      </c>
      <c r="AI52" s="105">
        <f t="shared" ref="AI52" si="175">IFERROR(MAX((AF52+AH52),(AG52+AH52)),"")</f>
        <v>0</v>
      </c>
      <c r="AJ52" s="2"/>
      <c r="AK52" s="242"/>
      <c r="AM52" s="145"/>
      <c r="AN52" s="146"/>
      <c r="AO52" s="145"/>
    </row>
  </sheetData>
  <sheetProtection algorithmName="SHA-512" hashValue="5mf4crp3xTzNqZMKn9VMznnDeVHFtJ2uttmJiC2dA4R1etKfwnzdyVZV8tHHJo8Zrl/XaYWyOGtI351Xtu3k+w==" saltValue="xTBiZx8GEa34X62UMgc3Pg==" spinCount="100000" sheet="1" objects="1" scenarios="1"/>
  <mergeCells count="68">
    <mergeCell ref="AB42:AD42"/>
    <mergeCell ref="AF42:AI42"/>
    <mergeCell ref="AK42:AK44"/>
    <mergeCell ref="U43:U44"/>
    <mergeCell ref="AB50:AD50"/>
    <mergeCell ref="AF50:AI50"/>
    <mergeCell ref="AK50:AK52"/>
    <mergeCell ref="U51:U52"/>
    <mergeCell ref="AK46:AK48"/>
    <mergeCell ref="U47:U48"/>
    <mergeCell ref="W46:Z46"/>
    <mergeCell ref="AB46:AD46"/>
    <mergeCell ref="AF46:AI46"/>
    <mergeCell ref="W50:Z50"/>
    <mergeCell ref="W42:Z42"/>
    <mergeCell ref="U39:U40"/>
    <mergeCell ref="W34:Z34"/>
    <mergeCell ref="AB34:AD34"/>
    <mergeCell ref="AF34:AI34"/>
    <mergeCell ref="AK34:AK36"/>
    <mergeCell ref="U35:U36"/>
    <mergeCell ref="AK38:AK40"/>
    <mergeCell ref="W38:Z38"/>
    <mergeCell ref="AB38:AD38"/>
    <mergeCell ref="AF38:AI38"/>
    <mergeCell ref="U31:U32"/>
    <mergeCell ref="W26:Z26"/>
    <mergeCell ref="AB26:AD26"/>
    <mergeCell ref="AF26:AI26"/>
    <mergeCell ref="AK26:AK28"/>
    <mergeCell ref="U27:U28"/>
    <mergeCell ref="AK30:AK32"/>
    <mergeCell ref="W30:Z30"/>
    <mergeCell ref="AB30:AD30"/>
    <mergeCell ref="AF30:AI30"/>
    <mergeCell ref="U23:U24"/>
    <mergeCell ref="W18:Z18"/>
    <mergeCell ref="AB18:AD18"/>
    <mergeCell ref="AF18:AI18"/>
    <mergeCell ref="AK18:AK20"/>
    <mergeCell ref="U19:U20"/>
    <mergeCell ref="W22:Z22"/>
    <mergeCell ref="AB22:AD22"/>
    <mergeCell ref="AF22:AI22"/>
    <mergeCell ref="AK22:AK24"/>
    <mergeCell ref="U15:U16"/>
    <mergeCell ref="W10:Z10"/>
    <mergeCell ref="AB10:AD10"/>
    <mergeCell ref="AF10:AI10"/>
    <mergeCell ref="AK10:AK12"/>
    <mergeCell ref="U11:U12"/>
    <mergeCell ref="W14:Z14"/>
    <mergeCell ref="AB14:AD14"/>
    <mergeCell ref="AF14:AI14"/>
    <mergeCell ref="AK14:AK16"/>
    <mergeCell ref="U3:U4"/>
    <mergeCell ref="W6:Z6"/>
    <mergeCell ref="AB6:AD6"/>
    <mergeCell ref="AF6:AI6"/>
    <mergeCell ref="AK6:AK8"/>
    <mergeCell ref="U7:U8"/>
    <mergeCell ref="AK2:AK4"/>
    <mergeCell ref="W1:Z1"/>
    <mergeCell ref="AB1:AD1"/>
    <mergeCell ref="AF1:AI1"/>
    <mergeCell ref="W2:Z2"/>
    <mergeCell ref="AB2:AD2"/>
    <mergeCell ref="AF2:AI2"/>
  </mergeCells>
  <pageMargins left="0.23622047244094491" right="0.23622047244094491" top="0.74803149606299213" bottom="0.74803149606299213" header="0.31496062992125984" footer="0.31496062992125984"/>
  <pageSetup paperSize="9" scale="46" orientation="landscape" horizontalDpi="0" verticalDpi="0"/>
  <headerFooter>
    <oddHeader>&amp;C&amp;"Arial Fett,Fett"&amp;14&amp;K000000&amp;A</oddHeader>
  </headerFooter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ABBC-73A8-7249-AFED-17AE12939F7C}">
  <sheetPr>
    <pageSetUpPr fitToPage="1"/>
  </sheetPr>
  <dimension ref="A1:AO52"/>
  <sheetViews>
    <sheetView zoomScaleNormal="100" workbookViewId="0">
      <pane xSplit="1" ySplit="1" topLeftCell="P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10.84375" defaultRowHeight="12.45"/>
  <cols>
    <col min="1" max="1" width="17.84375" style="4" bestFit="1" customWidth="1"/>
    <col min="2" max="2" width="13.15234375" style="3" customWidth="1"/>
    <col min="3" max="8" width="8" style="5" customWidth="1"/>
    <col min="9" max="9" width="8" style="5" hidden="1" customWidth="1"/>
    <col min="10" max="11" width="8" style="5" customWidth="1"/>
    <col min="12" max="12" width="8" style="5" hidden="1" customWidth="1"/>
    <col min="13" max="14" width="8" style="5" customWidth="1"/>
    <col min="15" max="15" width="8" style="5" hidden="1" customWidth="1"/>
    <col min="16" max="19" width="8" style="5" customWidth="1"/>
    <col min="20" max="20" width="3.4609375" customWidth="1"/>
    <col min="21" max="21" width="10.84375" style="2"/>
    <col min="22" max="22" width="3.15234375" style="2" customWidth="1"/>
    <col min="23" max="26" width="6.84375" customWidth="1"/>
    <col min="27" max="27" width="2.84375" customWidth="1"/>
    <col min="28" max="30" width="6.84375" customWidth="1"/>
    <col min="31" max="31" width="3.4609375" customWidth="1"/>
    <col min="32" max="35" width="6.84375" customWidth="1"/>
    <col min="36" max="36" width="3.4609375" customWidth="1"/>
    <col min="37" max="37" width="19" bestFit="1" customWidth="1"/>
    <col min="38" max="38" width="3.84375" customWidth="1"/>
    <col min="39" max="39" width="9.4609375" customWidth="1"/>
    <col min="40" max="40" width="10.84375" style="139"/>
    <col min="41" max="41" width="35.3046875" customWidth="1"/>
  </cols>
  <sheetData>
    <row r="1" spans="1:41" s="76" customFormat="1">
      <c r="A1" s="134" t="s">
        <v>0</v>
      </c>
      <c r="B1" s="134" t="s">
        <v>854</v>
      </c>
      <c r="C1" s="103" t="s">
        <v>2</v>
      </c>
      <c r="D1" s="103" t="s">
        <v>1</v>
      </c>
      <c r="E1" s="103" t="s">
        <v>3</v>
      </c>
      <c r="F1" s="103" t="s">
        <v>4</v>
      </c>
      <c r="G1" s="103" t="s">
        <v>5</v>
      </c>
      <c r="H1" s="103" t="s">
        <v>6</v>
      </c>
      <c r="I1" s="103" t="s">
        <v>7</v>
      </c>
      <c r="J1" s="103" t="s">
        <v>8</v>
      </c>
      <c r="K1" s="103" t="s">
        <v>9</v>
      </c>
      <c r="L1" s="103" t="s">
        <v>10</v>
      </c>
      <c r="M1" s="103" t="s">
        <v>11</v>
      </c>
      <c r="N1" s="103" t="s">
        <v>12</v>
      </c>
      <c r="O1" s="103" t="s">
        <v>13</v>
      </c>
      <c r="P1" s="103" t="s">
        <v>14</v>
      </c>
      <c r="Q1" s="103" t="s">
        <v>15</v>
      </c>
      <c r="R1" s="103" t="s">
        <v>16</v>
      </c>
      <c r="S1" s="103" t="s">
        <v>17</v>
      </c>
      <c r="U1" s="103" t="s">
        <v>857</v>
      </c>
      <c r="V1" s="98"/>
      <c r="W1" s="228" t="s">
        <v>897</v>
      </c>
      <c r="X1" s="228"/>
      <c r="Y1" s="228"/>
      <c r="Z1" s="228"/>
      <c r="AB1" s="228" t="s">
        <v>898</v>
      </c>
      <c r="AC1" s="228"/>
      <c r="AD1" s="228"/>
      <c r="AF1" s="228" t="s">
        <v>899</v>
      </c>
      <c r="AG1" s="228"/>
      <c r="AH1" s="228"/>
      <c r="AI1" s="245"/>
      <c r="AK1" s="103" t="s">
        <v>850</v>
      </c>
      <c r="AM1" s="134" t="s">
        <v>876</v>
      </c>
      <c r="AN1" s="137" t="s">
        <v>852</v>
      </c>
      <c r="AO1" s="134" t="s">
        <v>847</v>
      </c>
    </row>
    <row r="2" spans="1:41" s="1" customFormat="1" ht="15.45">
      <c r="A2" s="112" t="s">
        <v>882</v>
      </c>
      <c r="B2" s="140" t="s">
        <v>847</v>
      </c>
      <c r="C2" s="141" t="s">
        <v>874</v>
      </c>
      <c r="D2" s="141" t="s">
        <v>874</v>
      </c>
      <c r="E2" s="141" t="s">
        <v>874</v>
      </c>
      <c r="F2" s="141" t="s">
        <v>874</v>
      </c>
      <c r="G2" s="141" t="s">
        <v>874</v>
      </c>
      <c r="H2" s="141" t="s">
        <v>863</v>
      </c>
      <c r="I2" s="141" t="s">
        <v>863</v>
      </c>
      <c r="J2" s="141" t="s">
        <v>863</v>
      </c>
      <c r="K2" s="141" t="s">
        <v>863</v>
      </c>
      <c r="L2" s="141" t="s">
        <v>863</v>
      </c>
      <c r="M2" s="141" t="s">
        <v>875</v>
      </c>
      <c r="N2" s="141" t="s">
        <v>875</v>
      </c>
      <c r="O2" s="141" t="s">
        <v>875</v>
      </c>
      <c r="P2" s="141" t="s">
        <v>875</v>
      </c>
      <c r="Q2" s="141" t="s">
        <v>875</v>
      </c>
      <c r="R2" s="141" t="s">
        <v>875</v>
      </c>
      <c r="S2" s="141" t="s">
        <v>875</v>
      </c>
      <c r="U2" s="121" t="str">
        <f>IF(U3&gt;=60,"ok","")</f>
        <v>ok</v>
      </c>
      <c r="V2" s="6"/>
      <c r="W2" s="246" t="str">
        <f>IFERROR(IF(Z4&gt;=21,"ok",""),"")</f>
        <v>ok</v>
      </c>
      <c r="X2" s="247"/>
      <c r="Y2" s="247"/>
      <c r="Z2" s="248"/>
      <c r="AB2" s="246" t="str">
        <f>IFERROR(IF(AD4&gt;=14,"ok",""),"")</f>
        <v/>
      </c>
      <c r="AC2" s="247"/>
      <c r="AD2" s="248"/>
      <c r="AF2" s="246" t="str">
        <f>IFERROR(IF(AI4&gt;=14,"ok",""),"")</f>
        <v/>
      </c>
      <c r="AG2" s="247"/>
      <c r="AH2" s="247"/>
      <c r="AI2" s="248"/>
      <c r="AK2" s="232" t="str">
        <f>IF(OR(AND(U2="ok",W2="ok"),AND(U2="ok",AB2="ok"),AND(U2="ok",AF2="ok"))=TRUE,"LK-Kriterien vollständig erfüllt","")</f>
        <v>LK-Kriterien vollständig erfüllt</v>
      </c>
      <c r="AM2" s="136" t="s">
        <v>874</v>
      </c>
      <c r="AN2" s="138">
        <v>44184</v>
      </c>
      <c r="AO2" s="136" t="s">
        <v>879</v>
      </c>
    </row>
    <row r="3" spans="1:41" ht="12.9">
      <c r="A3" s="113">
        <v>2013</v>
      </c>
      <c r="B3" s="108" t="s">
        <v>853</v>
      </c>
      <c r="C3" s="110">
        <v>3.5879629629629635E-4</v>
      </c>
      <c r="D3" s="110">
        <v>7.9861111111111105E-4</v>
      </c>
      <c r="E3" s="110">
        <v>1.6203703703703703E-3</v>
      </c>
      <c r="F3" s="110">
        <v>3.5879629629629629E-3</v>
      </c>
      <c r="G3" s="110">
        <v>7.4652777777777781E-3</v>
      </c>
      <c r="H3" s="110">
        <v>1.4236111111111111E-2</v>
      </c>
      <c r="I3" s="110">
        <v>4.5138888888888892E-4</v>
      </c>
      <c r="J3" s="110">
        <v>1.0416666666666667E-3</v>
      </c>
      <c r="K3" s="110">
        <v>2.0833333333333333E-3</v>
      </c>
      <c r="L3" s="110">
        <v>4.0509259259259258E-4</v>
      </c>
      <c r="M3" s="110">
        <v>9.0277777777777784E-4</v>
      </c>
      <c r="N3" s="110">
        <v>1.8518518518518517E-3</v>
      </c>
      <c r="O3" s="110">
        <v>4.0509259259259258E-4</v>
      </c>
      <c r="P3" s="110">
        <v>8.6805555555555551E-4</v>
      </c>
      <c r="Q3" s="110">
        <v>1.9097222222222222E-3</v>
      </c>
      <c r="R3" s="110">
        <v>2.0833333333333333E-3</v>
      </c>
      <c r="S3" s="110">
        <v>4.1666666666666666E-3</v>
      </c>
      <c r="U3" s="235">
        <v>90</v>
      </c>
      <c r="W3" s="106" t="s">
        <v>848</v>
      </c>
      <c r="X3" s="106" t="s">
        <v>849</v>
      </c>
      <c r="Y3" s="106" t="s">
        <v>16</v>
      </c>
      <c r="Z3" s="106" t="s">
        <v>860</v>
      </c>
      <c r="AA3" s="2"/>
      <c r="AB3" s="104" t="s">
        <v>4</v>
      </c>
      <c r="AC3" s="104" t="s">
        <v>16</v>
      </c>
      <c r="AD3" s="106" t="s">
        <v>860</v>
      </c>
      <c r="AE3" s="2"/>
      <c r="AF3" s="104" t="s">
        <v>5</v>
      </c>
      <c r="AG3" s="104" t="s">
        <v>6</v>
      </c>
      <c r="AH3" s="104" t="s">
        <v>16</v>
      </c>
      <c r="AI3" s="106" t="s">
        <v>860</v>
      </c>
      <c r="AK3" s="233"/>
      <c r="AM3" s="136" t="s">
        <v>875</v>
      </c>
      <c r="AN3" s="138">
        <v>44283</v>
      </c>
      <c r="AO3" s="136" t="s">
        <v>877</v>
      </c>
    </row>
    <row r="4" spans="1:41">
      <c r="A4" s="114" t="s">
        <v>881</v>
      </c>
      <c r="B4" s="109" t="s">
        <v>851</v>
      </c>
      <c r="C4" s="122">
        <f>IF(C3="","",INT(IF(1+('DB-Rud'!F$103-C3)/(('DB-Rud'!F$103-'DB-Rud'!F$102)/19)&gt;20,"20",IF(1+('DB-Rud'!F$103-C3)/(('DB-Rud'!F$103-'DB-Rud'!F$102)/19)&lt;0,0,1+(('DB-Rud'!F$103-C3)/(('DB-Rud'!F$103-'DB-Rud'!F$102)/19))))))</f>
        <v>10</v>
      </c>
      <c r="D4" s="122">
        <f>IF(D3="","",INT(IF(1+('DB-Rud'!G$103-D3)/(('DB-Rud'!G$103-'DB-Rud'!G$102)/19)&gt;20,"20",IF(1+('DB-Rud'!G$103-D3)/(('DB-Rud'!G$103-'DB-Rud'!G$102)/19)&lt;0,0,1+(('DB-Rud'!G$103-D3)/(('DB-Rud'!G$103-'DB-Rud'!G$102)/19))))))</f>
        <v>8</v>
      </c>
      <c r="E4" s="122">
        <f>IF(E3="","",INT(IF(1+('DB-Rud'!H$103-E3)/(('DB-Rud'!H$103-'DB-Rud'!H$102)/19)&gt;20,"20",IF(1+('DB-Rud'!H$103-E3)/(('DB-Rud'!H$103-'DB-Rud'!H$102)/19)&lt;0,0,1+(('DB-Rud'!H$103-E3)/(('DB-Rud'!H$103-'DB-Rud'!H$102)/19))))))</f>
        <v>14</v>
      </c>
      <c r="F4" s="122">
        <f>IF(F3="","",INT(IF(1+('DB-Rud'!I$103-F3)/(('DB-Rud'!I$103-'DB-Rud'!I$102)/19)&gt;20,"20",IF(1+('DB-Rud'!I$103-F3)/(('DB-Rud'!I$103-'DB-Rud'!I$102)/19)&lt;0,0,1+(('DB-Rud'!I$103-F3)/(('DB-Rud'!I$103-'DB-Rud'!I$102)/19))))))</f>
        <v>9</v>
      </c>
      <c r="G4" s="122">
        <f>IF(G3="","",INT(IF(1+('DB-Rud'!J$103-G3)/(('DB-Rud'!J$103-'DB-Rud'!J$102)/19)&gt;20,"20",IF(1+('DB-Rud'!J$103-G3)/(('DB-Rud'!J$103-'DB-Rud'!J$102)/19)&lt;0,0,1+(('DB-Rud'!J$103-G3)/(('DB-Rud'!J$103-'DB-Rud'!J$102)/19))))))</f>
        <v>9</v>
      </c>
      <c r="H4" s="122">
        <f>IF(H3="","",INT(IF(1+('DB-Rud'!K$103-H3)/(('DB-Rud'!K$103-'DB-Rud'!K$102)/19)&gt;20,"20",IF(1+('DB-Rud'!K$103-H3)/(('DB-Rud'!K$103-'DB-Rud'!K$102)/19)&lt;0,0,1+(('DB-Rud'!K$103-H3)/(('DB-Rud'!K$103-'DB-Rud'!K$102)/19))))))</f>
        <v>10</v>
      </c>
      <c r="I4" s="122">
        <f>IF(I3="","",INT(IF(1+('DB-Rud'!L$103-I3)/(('DB-Rud'!L$103-'DB-Rud'!L$102)/19)&gt;20,"20",IF(1+('DB-Rud'!L$103-I3)/(('DB-Rud'!L$103-'DB-Rud'!L$102)/19)&lt;0,0,1+(('DB-Rud'!L$103-I3)/(('DB-Rud'!L$103-'DB-Rud'!L$102)/19))))))</f>
        <v>9</v>
      </c>
      <c r="J4" s="122">
        <f>IF(J3="","",INT(IF(1+('DB-Rud'!M$103-J3)/(('DB-Rud'!M$103-'DB-Rud'!M$102)/19)&gt;20,"20",IF(1+('DB-Rud'!M$103-J3)/(('DB-Rud'!M$103-'DB-Rud'!M$102)/19)&lt;0,0,1+(('DB-Rud'!M$103-J3)/(('DB-Rud'!M$103-'DB-Rud'!M$102)/19))))))</f>
        <v>6</v>
      </c>
      <c r="K4" s="122">
        <f>IF(K3="","",INT(IF(1+('DB-Rud'!N$103-K3)/(('DB-Rud'!N$103-'DB-Rud'!N$102)/19)&gt;20,"20",IF(1+('DB-Rud'!N$103-K3)/(('DB-Rud'!N$103-'DB-Rud'!N$102)/19)&lt;0,0,1+(('DB-Rud'!N$103-K3)/(('DB-Rud'!N$103-'DB-Rud'!N$102)/19))))))</f>
        <v>11</v>
      </c>
      <c r="L4" s="122">
        <f>IF(L3="","",INT(IF(1+('DB-Rud'!O$103-L3)/(('DB-Rud'!O$103-'DB-Rud'!O$102)/19)&gt;20,"20",IF(1+('DB-Rud'!O$103-L3)/(('DB-Rud'!O$103-'DB-Rud'!O$102)/19)&lt;0,0,1+(('DB-Rud'!O$103-L3)/(('DB-Rud'!O$103-'DB-Rud'!O$102)/19))))))</f>
        <v>10</v>
      </c>
      <c r="M4" s="122">
        <f>IF(M3="","",INT(IF(1+('DB-Rud'!P$103-M3)/(('DB-Rud'!P$103-'DB-Rud'!P$102)/19)&gt;20,"20",IF(1+('DB-Rud'!P$103-M3)/(('DB-Rud'!P$103-'DB-Rud'!P$102)/19)&lt;0,0,1+(('DB-Rud'!P$103-M3)/(('DB-Rud'!P$103-'DB-Rud'!P$102)/19))))))</f>
        <v>7</v>
      </c>
      <c r="N4" s="122">
        <f>IF(N3="","",INT(IF(1+('DB-Rud'!Q$103-N3)/(('DB-Rud'!Q$103-'DB-Rud'!Q$102)/19)&gt;20,"20",IF(1+('DB-Rud'!Q$103-N3)/(('DB-Rud'!Q$103-'DB-Rud'!Q$102)/19)&lt;0,0,1+(('DB-Rud'!Q$103-N3)/(('DB-Rud'!Q$103-'DB-Rud'!Q$102)/19))))))</f>
        <v>11</v>
      </c>
      <c r="O4" s="122">
        <f>IF(O3="","",INT(IF(1+('DB-Rud'!R$103-O3)/(('DB-Rud'!R$103-'DB-Rud'!R$102)/19)&gt;20,"20",IF(1+('DB-Rud'!R$103-O3)/(('DB-Rud'!R$103-'DB-Rud'!R$102)/19)&lt;0,0,1+(('DB-Rud'!R$103-O3)/(('DB-Rud'!R$103-'DB-Rud'!R$102)/19))))))</f>
        <v>5</v>
      </c>
      <c r="P4" s="122">
        <f>IF(P3="","",INT(IF(1+('DB-Rud'!S$103-P3)/(('DB-Rud'!S$103-'DB-Rud'!S$102)/19)&gt;20,"20",IF(1+('DB-Rud'!S$103-P3)/(('DB-Rud'!S$103-'DB-Rud'!S$102)/19)&lt;0,0,1+(('DB-Rud'!S$103-P3)/(('DB-Rud'!S$103-'DB-Rud'!S$102)/19))))))</f>
        <v>9</v>
      </c>
      <c r="Q4" s="122">
        <f>IF(Q3="","",INT(IF(1+('DB-Rud'!T$103-Q3)/(('DB-Rud'!T$103-'DB-Rud'!T$102)/19)&gt;20,"20",IF(1+('DB-Rud'!T$103-Q3)/(('DB-Rud'!T$103-'DB-Rud'!T$102)/19)&lt;0,0,1+(('DB-Rud'!T$103-Q3)/(('DB-Rud'!T$103-'DB-Rud'!T$102)/19))))))</f>
        <v>9</v>
      </c>
      <c r="R4" s="122">
        <f>IF(R3="","",INT(IF(1+('DB-Rud'!U$103-R3)/(('DB-Rud'!U$103-'DB-Rud'!U$102)/19)&gt;20,"20",IF(1+('DB-Rud'!U$103-R3)/(('DB-Rud'!U$103-'DB-Rud'!U$102)/19)&lt;0,0,1+(('DB-Rud'!U$103-R3)/(('DB-Rud'!U$103-'DB-Rud'!U$102)/19))))))</f>
        <v>3</v>
      </c>
      <c r="S4" s="122">
        <f>IF(S3="","",INT(IF(1+('DB-Rud'!V$103-S3)/(('DB-Rud'!V$103-'DB-Rud'!V$102)/19)&gt;20,"20",IF(1+('DB-Rud'!V$103-S3)/(('DB-Rud'!V$103-'DB-Rud'!V$102)/19)&lt;0,0,1+(('DB-Rud'!V$103-S3)/(('DB-Rud'!V$103-'DB-Rud'!V$102)/19))))))</f>
        <v>8</v>
      </c>
      <c r="U4" s="236"/>
      <c r="W4" s="105">
        <f>IFERROR(INT(MAX(D4,J4,M4,P4)),"")</f>
        <v>9</v>
      </c>
      <c r="X4" s="105">
        <f>IFERROR(INT(MAX(E4,K4,N4,Q4)),"")</f>
        <v>14</v>
      </c>
      <c r="Y4" s="105">
        <f>IFERROR(INT(R4),"")</f>
        <v>3</v>
      </c>
      <c r="Z4" s="105">
        <f>Y4+X4+W4</f>
        <v>26</v>
      </c>
      <c r="AA4" s="97"/>
      <c r="AB4" s="105">
        <f>IFERROR(INT(F4),"")</f>
        <v>9</v>
      </c>
      <c r="AC4" s="105">
        <f>IFERROR(INT(R4),"")</f>
        <v>3</v>
      </c>
      <c r="AD4" s="105">
        <f>IFERROR(AC4+AB4,"")</f>
        <v>12</v>
      </c>
      <c r="AE4" s="97"/>
      <c r="AF4" s="105">
        <f>IFERROR(INT(G4),"")</f>
        <v>9</v>
      </c>
      <c r="AG4" s="105">
        <f>IFERROR(INT(H4),"")</f>
        <v>10</v>
      </c>
      <c r="AH4" s="105">
        <f>IFERROR(INT(R4),"")</f>
        <v>3</v>
      </c>
      <c r="AI4" s="105">
        <f>IFERROR(MAX((AF4+AH4),(AG4+AH4)),"")</f>
        <v>13</v>
      </c>
      <c r="AJ4" s="2"/>
      <c r="AK4" s="234"/>
      <c r="AM4" s="136" t="s">
        <v>863</v>
      </c>
      <c r="AN4" s="138">
        <v>44357</v>
      </c>
      <c r="AO4" s="136" t="s">
        <v>878</v>
      </c>
    </row>
    <row r="6" spans="1:41" s="1" customFormat="1" ht="15.45">
      <c r="A6" s="126" t="s">
        <v>855</v>
      </c>
      <c r="B6" s="142" t="s">
        <v>847</v>
      </c>
      <c r="C6" s="143"/>
      <c r="D6" s="143"/>
      <c r="E6" s="143"/>
      <c r="F6" s="143"/>
      <c r="G6" s="144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U6" s="111" t="str">
        <f>IF(U7&gt;=60,"ok","")</f>
        <v/>
      </c>
      <c r="V6" s="6"/>
      <c r="W6" s="249" t="str">
        <f>IFERROR(IF(Z8&gt;=28,"ok",""),"")</f>
        <v/>
      </c>
      <c r="X6" s="250"/>
      <c r="Y6" s="250"/>
      <c r="Z6" s="251"/>
      <c r="AB6" s="249" t="str">
        <f>IFERROR(IF(AD8&gt;=18,"ok",""),"")</f>
        <v/>
      </c>
      <c r="AC6" s="250"/>
      <c r="AD6" s="251"/>
      <c r="AF6" s="249" t="str">
        <f>IFERROR(IF(AI8&gt;=18,"ok",""),"")</f>
        <v/>
      </c>
      <c r="AG6" s="250"/>
      <c r="AH6" s="250"/>
      <c r="AI6" s="251"/>
      <c r="AK6" s="240" t="str">
        <f>IF(OR(AND(U6="ok",W6="ok"),AND(U6="ok",AB6="ok"),AND(U6="ok",AF6="ok"))=TRUE,"LK-Kriterien vollständig erfüllt","")</f>
        <v/>
      </c>
      <c r="AM6" s="145"/>
      <c r="AN6" s="146"/>
      <c r="AO6" s="145"/>
    </row>
    <row r="7" spans="1:41" ht="12.9">
      <c r="A7" s="107">
        <v>2013</v>
      </c>
      <c r="B7" s="108" t="s">
        <v>853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252"/>
      <c r="W7" s="106" t="s">
        <v>848</v>
      </c>
      <c r="X7" s="106" t="s">
        <v>849</v>
      </c>
      <c r="Y7" s="106" t="s">
        <v>16</v>
      </c>
      <c r="Z7" s="106" t="s">
        <v>860</v>
      </c>
      <c r="AA7" s="2"/>
      <c r="AB7" s="104" t="s">
        <v>4</v>
      </c>
      <c r="AC7" s="104" t="s">
        <v>16</v>
      </c>
      <c r="AD7" s="106" t="s">
        <v>860</v>
      </c>
      <c r="AE7" s="2"/>
      <c r="AF7" s="104" t="s">
        <v>5</v>
      </c>
      <c r="AG7" s="104" t="s">
        <v>6</v>
      </c>
      <c r="AH7" s="104" t="s">
        <v>16</v>
      </c>
      <c r="AI7" s="106" t="s">
        <v>860</v>
      </c>
      <c r="AK7" s="241"/>
      <c r="AM7" s="145"/>
      <c r="AN7" s="146"/>
      <c r="AO7" s="145"/>
    </row>
    <row r="8" spans="1:41">
      <c r="A8" s="127" t="s">
        <v>856</v>
      </c>
      <c r="B8" s="109" t="s">
        <v>851</v>
      </c>
      <c r="C8" s="122" t="str">
        <f>IF(C7="","",INT(IF(1+('DB-Rud'!F$103-C7)/(('DB-Rud'!F$103-'DB-Rud'!F$102)/19)&gt;20,"20",IF(1+('DB-Rud'!F$103-C7)/(('DB-Rud'!F$103-'DB-Rud'!F$102)/19)&lt;0,0,1+(('DB-Rud'!F$103-C7)/(('DB-Rud'!F$103-'DB-Rud'!F$102)/19))))))</f>
        <v/>
      </c>
      <c r="D8" s="122" t="str">
        <f>IF(D7="","",INT(IF(1+('DB-Rud'!G$103-D7)/(('DB-Rud'!G$103-'DB-Rud'!G$102)/19)&gt;20,"20",IF(1+('DB-Rud'!G$103-D7)/(('DB-Rud'!G$103-'DB-Rud'!G$102)/19)&lt;0,0,1+(('DB-Rud'!G$103-D7)/(('DB-Rud'!G$103-'DB-Rud'!G$102)/19))))))</f>
        <v/>
      </c>
      <c r="E8" s="122" t="str">
        <f>IF(E7="","",INT(IF(1+('DB-Rud'!H$103-E7)/(('DB-Rud'!H$103-'DB-Rud'!H$102)/19)&gt;20,"20",IF(1+('DB-Rud'!H$103-E7)/(('DB-Rud'!H$103-'DB-Rud'!H$102)/19)&lt;0,0,1+(('DB-Rud'!H$103-E7)/(('DB-Rud'!H$103-'DB-Rud'!H$102)/19))))))</f>
        <v/>
      </c>
      <c r="F8" s="122" t="str">
        <f>IF(F7="","",INT(IF(1+('DB-Rud'!I$103-F7)/(('DB-Rud'!I$103-'DB-Rud'!I$102)/19)&gt;20,"20",IF(1+('DB-Rud'!I$103-F7)/(('DB-Rud'!I$103-'DB-Rud'!I$102)/19)&lt;0,0,1+(('DB-Rud'!I$103-F7)/(('DB-Rud'!I$103-'DB-Rud'!I$102)/19))))))</f>
        <v/>
      </c>
      <c r="G8" s="122" t="str">
        <f>IF(G7="","",INT(IF(1+('DB-Rud'!J$103-G7)/(('DB-Rud'!J$103-'DB-Rud'!J$102)/19)&gt;20,"20",IF(1+('DB-Rud'!J$103-G7)/(('DB-Rud'!J$103-'DB-Rud'!J$102)/19)&lt;0,0,1+(('DB-Rud'!J$103-G7)/(('DB-Rud'!J$103-'DB-Rud'!J$102)/19))))))</f>
        <v/>
      </c>
      <c r="H8" s="122" t="str">
        <f>IF(H7="","",INT(IF(1+('DB-Rud'!K$103-H7)/(('DB-Rud'!K$103-'DB-Rud'!K$102)/19)&gt;20,"20",IF(1+('DB-Rud'!K$103-H7)/(('DB-Rud'!K$103-'DB-Rud'!K$102)/19)&lt;0,0,1+(('DB-Rud'!K$103-H7)/(('DB-Rud'!K$103-'DB-Rud'!K$102)/19))))))</f>
        <v/>
      </c>
      <c r="I8" s="122" t="str">
        <f>IF(I7="","",INT(IF(1+('DB-Rud'!L$103-I7)/(('DB-Rud'!L$103-'DB-Rud'!L$102)/19)&gt;20,"20",IF(1+('DB-Rud'!L$103-I7)/(('DB-Rud'!L$103-'DB-Rud'!L$102)/19)&lt;0,0,1+(('DB-Rud'!L$103-I7)/(('DB-Rud'!L$103-'DB-Rud'!L$102)/19))))))</f>
        <v/>
      </c>
      <c r="J8" s="122" t="str">
        <f>IF(J7="","",INT(IF(1+('DB-Rud'!M$103-J7)/(('DB-Rud'!M$103-'DB-Rud'!M$102)/19)&gt;20,"20",IF(1+('DB-Rud'!M$103-J7)/(('DB-Rud'!M$103-'DB-Rud'!M$102)/19)&lt;0,0,1+(('DB-Rud'!M$103-J7)/(('DB-Rud'!M$103-'DB-Rud'!M$102)/19))))))</f>
        <v/>
      </c>
      <c r="K8" s="122" t="str">
        <f>IF(K7="","",INT(IF(1+('DB-Rud'!N$103-K7)/(('DB-Rud'!N$103-'DB-Rud'!N$102)/19)&gt;20,"20",IF(1+('DB-Rud'!N$103-K7)/(('DB-Rud'!N$103-'DB-Rud'!N$102)/19)&lt;0,0,1+(('DB-Rud'!N$103-K7)/(('DB-Rud'!N$103-'DB-Rud'!N$102)/19))))))</f>
        <v/>
      </c>
      <c r="L8" s="122" t="str">
        <f>IF(L7="","",INT(IF(1+('DB-Rud'!O$103-L7)/(('DB-Rud'!O$103-'DB-Rud'!O$102)/19)&gt;20,"20",IF(1+('DB-Rud'!O$103-L7)/(('DB-Rud'!O$103-'DB-Rud'!O$102)/19)&lt;0,0,1+(('DB-Rud'!O$103-L7)/(('DB-Rud'!O$103-'DB-Rud'!O$102)/19))))))</f>
        <v/>
      </c>
      <c r="M8" s="122" t="str">
        <f>IF(M7="","",INT(IF(1+('DB-Rud'!P$103-M7)/(('DB-Rud'!P$103-'DB-Rud'!P$102)/19)&gt;20,"20",IF(1+('DB-Rud'!P$103-M7)/(('DB-Rud'!P$103-'DB-Rud'!P$102)/19)&lt;0,0,1+(('DB-Rud'!P$103-M7)/(('DB-Rud'!P$103-'DB-Rud'!P$102)/19))))))</f>
        <v/>
      </c>
      <c r="N8" s="122" t="str">
        <f>IF(N7="","",INT(IF(1+('DB-Rud'!Q$103-N7)/(('DB-Rud'!Q$103-'DB-Rud'!Q$102)/19)&gt;20,"20",IF(1+('DB-Rud'!Q$103-N7)/(('DB-Rud'!Q$103-'DB-Rud'!Q$102)/19)&lt;0,0,1+(('DB-Rud'!Q$103-N7)/(('DB-Rud'!Q$103-'DB-Rud'!Q$102)/19))))))</f>
        <v/>
      </c>
      <c r="O8" s="122" t="str">
        <f>IF(O7="","",INT(IF(1+('DB-Rud'!R$103-O7)/(('DB-Rud'!R$103-'DB-Rud'!R$102)/19)&gt;20,"20",IF(1+('DB-Rud'!R$103-O7)/(('DB-Rud'!R$103-'DB-Rud'!R$102)/19)&lt;0,0,1+(('DB-Rud'!R$103-O7)/(('DB-Rud'!R$103-'DB-Rud'!R$102)/19))))))</f>
        <v/>
      </c>
      <c r="P8" s="122" t="str">
        <f>IF(P7="","",INT(IF(1+('DB-Rud'!S$103-P7)/(('DB-Rud'!S$103-'DB-Rud'!S$102)/19)&gt;20,"20",IF(1+('DB-Rud'!S$103-P7)/(('DB-Rud'!S$103-'DB-Rud'!S$102)/19)&lt;0,0,1+(('DB-Rud'!S$103-P7)/(('DB-Rud'!S$103-'DB-Rud'!S$102)/19))))))</f>
        <v/>
      </c>
      <c r="Q8" s="122" t="str">
        <f>IF(Q7="","",INT(IF(1+('DB-Rud'!T$103-Q7)/(('DB-Rud'!T$103-'DB-Rud'!T$102)/19)&gt;20,"20",IF(1+('DB-Rud'!T$103-Q7)/(('DB-Rud'!T$103-'DB-Rud'!T$102)/19)&lt;0,0,1+(('DB-Rud'!T$103-Q7)/(('DB-Rud'!T$103-'DB-Rud'!T$102)/19))))))</f>
        <v/>
      </c>
      <c r="R8" s="122" t="str">
        <f>IF(R7="","",INT(IF(1+('DB-Rud'!U$103-R7)/(('DB-Rud'!U$103-'DB-Rud'!U$102)/19)&gt;20,"20",IF(1+('DB-Rud'!U$103-R7)/(('DB-Rud'!U$103-'DB-Rud'!U$102)/19)&lt;0,0,1+(('DB-Rud'!U$103-R7)/(('DB-Rud'!U$103-'DB-Rud'!U$102)/19))))))</f>
        <v/>
      </c>
      <c r="S8" s="122" t="str">
        <f>IF(S7="","",INT(IF(1+('DB-Rud'!V$103-S7)/(('DB-Rud'!V$103-'DB-Rud'!V$102)/19)&gt;20,"20",IF(1+('DB-Rud'!V$103-S7)/(('DB-Rud'!V$103-'DB-Rud'!V$102)/19)&lt;0,0,1+(('DB-Rud'!V$103-S7)/(('DB-Rud'!V$103-'DB-Rud'!V$102)/19))))))</f>
        <v/>
      </c>
      <c r="U8" s="244"/>
      <c r="W8" s="105">
        <f>IFERROR(INT(MAX(D8,J8,M8,P8)),"")</f>
        <v>0</v>
      </c>
      <c r="X8" s="105">
        <f>IFERROR(INT(MAX(E8,K8,N8,Q8)),"")</f>
        <v>0</v>
      </c>
      <c r="Y8" s="105">
        <f>IFERROR(INT(MAX(R8,R8)),"")</f>
        <v>0</v>
      </c>
      <c r="Z8" s="105">
        <f>Y8+X8+W8</f>
        <v>0</v>
      </c>
      <c r="AA8" s="97"/>
      <c r="AB8" s="105">
        <f>IFERROR(INT(MAX(F8,F8)),"")</f>
        <v>0</v>
      </c>
      <c r="AC8" s="105">
        <f>IFERROR(INT(MAX(R8,R8)),"")</f>
        <v>0</v>
      </c>
      <c r="AD8" s="105">
        <f>IFERROR(AC8+AB8,"dd")</f>
        <v>0</v>
      </c>
      <c r="AE8" s="97"/>
      <c r="AF8" s="105">
        <f>IFERROR(INT(MAX(G8,G8)),"")</f>
        <v>0</v>
      </c>
      <c r="AG8" s="105">
        <f>IFERROR(INT(MAX(H8,H8)),"")</f>
        <v>0</v>
      </c>
      <c r="AH8" s="105">
        <f>IFERROR(INT(MAX(R8,R8)),"")</f>
        <v>0</v>
      </c>
      <c r="AI8" s="105">
        <f>IFERROR(MAX((AF8+AH8),(AG8+AH8)),"")</f>
        <v>0</v>
      </c>
      <c r="AJ8" s="2"/>
      <c r="AK8" s="242"/>
      <c r="AM8" s="145"/>
      <c r="AN8" s="146"/>
      <c r="AO8" s="145"/>
    </row>
    <row r="10" spans="1:41" s="1" customFormat="1" ht="15.45">
      <c r="A10" s="126" t="s">
        <v>855</v>
      </c>
      <c r="B10" s="142" t="s">
        <v>847</v>
      </c>
      <c r="C10" s="143"/>
      <c r="D10" s="143"/>
      <c r="E10" s="143"/>
      <c r="F10" s="143"/>
      <c r="G10" s="144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U10" s="111" t="str">
        <f t="shared" ref="U10" si="0">IF(U11&gt;=60,"ok","")</f>
        <v/>
      </c>
      <c r="V10" s="6"/>
      <c r="W10" s="249" t="str">
        <f t="shared" ref="W10" si="1">IFERROR(IF(Z12&gt;=28,"ok",""),"")</f>
        <v/>
      </c>
      <c r="X10" s="250"/>
      <c r="Y10" s="250"/>
      <c r="Z10" s="251"/>
      <c r="AB10" s="249" t="str">
        <f t="shared" ref="AB10" si="2">IFERROR(IF(AD12&gt;=18,"ok",""),"")</f>
        <v/>
      </c>
      <c r="AC10" s="250"/>
      <c r="AD10" s="251"/>
      <c r="AF10" s="249" t="str">
        <f t="shared" ref="AF10" si="3">IFERROR(IF(AI12&gt;=18,"ok",""),"")</f>
        <v/>
      </c>
      <c r="AG10" s="250"/>
      <c r="AH10" s="250"/>
      <c r="AI10" s="251"/>
      <c r="AK10" s="240" t="str">
        <f t="shared" ref="AK10" si="4">IF(OR(AND(U10="ok",W10="ok"),AND(U10="ok",AB10="ok"),AND(U10="ok",AF10="ok"))=TRUE,"LK-Kriterien vollständig erfüllt","")</f>
        <v/>
      </c>
      <c r="AM10" s="145"/>
      <c r="AN10" s="146"/>
      <c r="AO10" s="145"/>
    </row>
    <row r="11" spans="1:41" ht="12.9">
      <c r="A11" s="107">
        <v>2013</v>
      </c>
      <c r="B11" s="108" t="s">
        <v>853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252"/>
      <c r="W11" s="106" t="s">
        <v>848</v>
      </c>
      <c r="X11" s="106" t="s">
        <v>849</v>
      </c>
      <c r="Y11" s="106" t="s">
        <v>16</v>
      </c>
      <c r="Z11" s="106" t="s">
        <v>860</v>
      </c>
      <c r="AA11" s="2"/>
      <c r="AB11" s="104" t="s">
        <v>4</v>
      </c>
      <c r="AC11" s="104" t="s">
        <v>16</v>
      </c>
      <c r="AD11" s="106" t="s">
        <v>860</v>
      </c>
      <c r="AE11" s="2"/>
      <c r="AF11" s="104" t="s">
        <v>5</v>
      </c>
      <c r="AG11" s="104" t="s">
        <v>6</v>
      </c>
      <c r="AH11" s="104" t="s">
        <v>16</v>
      </c>
      <c r="AI11" s="106" t="s">
        <v>860</v>
      </c>
      <c r="AK11" s="241"/>
      <c r="AM11" s="145"/>
      <c r="AN11" s="146"/>
      <c r="AO11" s="145"/>
    </row>
    <row r="12" spans="1:41">
      <c r="A12" s="127" t="s">
        <v>856</v>
      </c>
      <c r="B12" s="109" t="s">
        <v>851</v>
      </c>
      <c r="C12" s="122" t="str">
        <f>IF(C11="","",INT(IF(1+('DB-Rud'!F$103-C11)/(('DB-Rud'!F$103-'DB-Rud'!F$102)/19)&gt;20,"20",IF(1+('DB-Rud'!F$103-C11)/(('DB-Rud'!F$103-'DB-Rud'!F$102)/19)&lt;0,0,1+(('DB-Rud'!F$103-C11)/(('DB-Rud'!F$103-'DB-Rud'!F$102)/19))))))</f>
        <v/>
      </c>
      <c r="D12" s="122" t="str">
        <f>IF(D11="","",INT(IF(1+('DB-Rud'!G$103-D11)/(('DB-Rud'!G$103-'DB-Rud'!G$102)/19)&gt;20,"20",IF(1+('DB-Rud'!G$103-D11)/(('DB-Rud'!G$103-'DB-Rud'!G$102)/19)&lt;0,0,1+(('DB-Rud'!G$103-D11)/(('DB-Rud'!G$103-'DB-Rud'!G$102)/19))))))</f>
        <v/>
      </c>
      <c r="E12" s="122" t="str">
        <f>IF(E11="","",INT(IF(1+('DB-Rud'!H$103-E11)/(('DB-Rud'!H$103-'DB-Rud'!H$102)/19)&gt;20,"20",IF(1+('DB-Rud'!H$103-E11)/(('DB-Rud'!H$103-'DB-Rud'!H$102)/19)&lt;0,0,1+(('DB-Rud'!H$103-E11)/(('DB-Rud'!H$103-'DB-Rud'!H$102)/19))))))</f>
        <v/>
      </c>
      <c r="F12" s="122" t="str">
        <f>IF(F11="","",INT(IF(1+('DB-Rud'!I$103-F11)/(('DB-Rud'!I$103-'DB-Rud'!I$102)/19)&gt;20,"20",IF(1+('DB-Rud'!I$103-F11)/(('DB-Rud'!I$103-'DB-Rud'!I$102)/19)&lt;0,0,1+(('DB-Rud'!I$103-F11)/(('DB-Rud'!I$103-'DB-Rud'!I$102)/19))))))</f>
        <v/>
      </c>
      <c r="G12" s="122" t="str">
        <f>IF(G11="","",INT(IF(1+('DB-Rud'!J$103-G11)/(('DB-Rud'!J$103-'DB-Rud'!J$102)/19)&gt;20,"20",IF(1+('DB-Rud'!J$103-G11)/(('DB-Rud'!J$103-'DB-Rud'!J$102)/19)&lt;0,0,1+(('DB-Rud'!J$103-G11)/(('DB-Rud'!J$103-'DB-Rud'!J$102)/19))))))</f>
        <v/>
      </c>
      <c r="H12" s="122" t="str">
        <f>IF(H11="","",INT(IF(1+('DB-Rud'!K$103-H11)/(('DB-Rud'!K$103-'DB-Rud'!K$102)/19)&gt;20,"20",IF(1+('DB-Rud'!K$103-H11)/(('DB-Rud'!K$103-'DB-Rud'!K$102)/19)&lt;0,0,1+(('DB-Rud'!K$103-H11)/(('DB-Rud'!K$103-'DB-Rud'!K$102)/19))))))</f>
        <v/>
      </c>
      <c r="I12" s="122" t="str">
        <f>IF(I11="","",INT(IF(1+('DB-Rud'!L$103-I11)/(('DB-Rud'!L$103-'DB-Rud'!L$102)/19)&gt;20,"20",IF(1+('DB-Rud'!L$103-I11)/(('DB-Rud'!L$103-'DB-Rud'!L$102)/19)&lt;0,0,1+(('DB-Rud'!L$103-I11)/(('DB-Rud'!L$103-'DB-Rud'!L$102)/19))))))</f>
        <v/>
      </c>
      <c r="J12" s="122" t="str">
        <f>IF(J11="","",INT(IF(1+('DB-Rud'!M$103-J11)/(('DB-Rud'!M$103-'DB-Rud'!M$102)/19)&gt;20,"20",IF(1+('DB-Rud'!M$103-J11)/(('DB-Rud'!M$103-'DB-Rud'!M$102)/19)&lt;0,0,1+(('DB-Rud'!M$103-J11)/(('DB-Rud'!M$103-'DB-Rud'!M$102)/19))))))</f>
        <v/>
      </c>
      <c r="K12" s="122" t="str">
        <f>IF(K11="","",INT(IF(1+('DB-Rud'!N$103-K11)/(('DB-Rud'!N$103-'DB-Rud'!N$102)/19)&gt;20,"20",IF(1+('DB-Rud'!N$103-K11)/(('DB-Rud'!N$103-'DB-Rud'!N$102)/19)&lt;0,0,1+(('DB-Rud'!N$103-K11)/(('DB-Rud'!N$103-'DB-Rud'!N$102)/19))))))</f>
        <v/>
      </c>
      <c r="L12" s="122" t="str">
        <f>IF(L11="","",INT(IF(1+('DB-Rud'!O$103-L11)/(('DB-Rud'!O$103-'DB-Rud'!O$102)/19)&gt;20,"20",IF(1+('DB-Rud'!O$103-L11)/(('DB-Rud'!O$103-'DB-Rud'!O$102)/19)&lt;0,0,1+(('DB-Rud'!O$103-L11)/(('DB-Rud'!O$103-'DB-Rud'!O$102)/19))))))</f>
        <v/>
      </c>
      <c r="M12" s="122" t="str">
        <f>IF(M11="","",INT(IF(1+('DB-Rud'!P$103-M11)/(('DB-Rud'!P$103-'DB-Rud'!P$102)/19)&gt;20,"20",IF(1+('DB-Rud'!P$103-M11)/(('DB-Rud'!P$103-'DB-Rud'!P$102)/19)&lt;0,0,1+(('DB-Rud'!P$103-M11)/(('DB-Rud'!P$103-'DB-Rud'!P$102)/19))))))</f>
        <v/>
      </c>
      <c r="N12" s="122" t="str">
        <f>IF(N11="","",INT(IF(1+('DB-Rud'!Q$103-N11)/(('DB-Rud'!Q$103-'DB-Rud'!Q$102)/19)&gt;20,"20",IF(1+('DB-Rud'!Q$103-N11)/(('DB-Rud'!Q$103-'DB-Rud'!Q$102)/19)&lt;0,0,1+(('DB-Rud'!Q$103-N11)/(('DB-Rud'!Q$103-'DB-Rud'!Q$102)/19))))))</f>
        <v/>
      </c>
      <c r="O12" s="122" t="str">
        <f>IF(O11="","",INT(IF(1+('DB-Rud'!R$103-O11)/(('DB-Rud'!R$103-'DB-Rud'!R$102)/19)&gt;20,"20",IF(1+('DB-Rud'!R$103-O11)/(('DB-Rud'!R$103-'DB-Rud'!R$102)/19)&lt;0,0,1+(('DB-Rud'!R$103-O11)/(('DB-Rud'!R$103-'DB-Rud'!R$102)/19))))))</f>
        <v/>
      </c>
      <c r="P12" s="122" t="str">
        <f>IF(P11="","",INT(IF(1+('DB-Rud'!S$103-P11)/(('DB-Rud'!S$103-'DB-Rud'!S$102)/19)&gt;20,"20",IF(1+('DB-Rud'!S$103-P11)/(('DB-Rud'!S$103-'DB-Rud'!S$102)/19)&lt;0,0,1+(('DB-Rud'!S$103-P11)/(('DB-Rud'!S$103-'DB-Rud'!S$102)/19))))))</f>
        <v/>
      </c>
      <c r="Q12" s="122" t="str">
        <f>IF(Q11="","",INT(IF(1+('DB-Rud'!T$103-Q11)/(('DB-Rud'!T$103-'DB-Rud'!T$102)/19)&gt;20,"20",IF(1+('DB-Rud'!T$103-Q11)/(('DB-Rud'!T$103-'DB-Rud'!T$102)/19)&lt;0,0,1+(('DB-Rud'!T$103-Q11)/(('DB-Rud'!T$103-'DB-Rud'!T$102)/19))))))</f>
        <v/>
      </c>
      <c r="R12" s="122" t="str">
        <f>IF(R11="","",INT(IF(1+('DB-Rud'!U$103-R11)/(('DB-Rud'!U$103-'DB-Rud'!U$102)/19)&gt;20,"20",IF(1+('DB-Rud'!U$103-R11)/(('DB-Rud'!U$103-'DB-Rud'!U$102)/19)&lt;0,0,1+(('DB-Rud'!U$103-R11)/(('DB-Rud'!U$103-'DB-Rud'!U$102)/19))))))</f>
        <v/>
      </c>
      <c r="S12" s="122" t="str">
        <f>IF(S11="","",INT(IF(1+('DB-Rud'!V$103-S11)/(('DB-Rud'!V$103-'DB-Rud'!V$102)/19)&gt;20,"20",IF(1+('DB-Rud'!V$103-S11)/(('DB-Rud'!V$103-'DB-Rud'!V$102)/19)&lt;0,0,1+(('DB-Rud'!V$103-S11)/(('DB-Rud'!V$103-'DB-Rud'!V$102)/19))))))</f>
        <v/>
      </c>
      <c r="U12" s="244"/>
      <c r="W12" s="105">
        <f t="shared" ref="W12" si="5">IFERROR(INT(MAX(D12,J12,M12,P12)),"")</f>
        <v>0</v>
      </c>
      <c r="X12" s="105">
        <f t="shared" ref="X12" si="6">IFERROR(INT(MAX(E12,K12,N12,Q12)),"")</f>
        <v>0</v>
      </c>
      <c r="Y12" s="105">
        <f t="shared" ref="Y12" si="7">IFERROR(INT(MAX(R12,R12)),"")</f>
        <v>0</v>
      </c>
      <c r="Z12" s="105">
        <f t="shared" ref="Z12" si="8">Y12+X12+W12</f>
        <v>0</v>
      </c>
      <c r="AA12" s="97"/>
      <c r="AB12" s="105">
        <f t="shared" ref="AB12" si="9">IFERROR(INT(MAX(F12,F12)),"")</f>
        <v>0</v>
      </c>
      <c r="AC12" s="105">
        <f t="shared" ref="AC12" si="10">IFERROR(INT(MAX(R12,R12)),"")</f>
        <v>0</v>
      </c>
      <c r="AD12" s="105">
        <f t="shared" ref="AD12" si="11">IFERROR(AC12+AB12,"dd")</f>
        <v>0</v>
      </c>
      <c r="AE12" s="97"/>
      <c r="AF12" s="105">
        <f t="shared" ref="AF12" si="12">IFERROR(INT(MAX(G12,G12)),"")</f>
        <v>0</v>
      </c>
      <c r="AG12" s="105">
        <f t="shared" ref="AG12" si="13">IFERROR(INT(MAX(H12,H12)),"")</f>
        <v>0</v>
      </c>
      <c r="AH12" s="105">
        <f t="shared" ref="AH12" si="14">IFERROR(INT(MAX(R12,R12)),"")</f>
        <v>0</v>
      </c>
      <c r="AI12" s="105">
        <f t="shared" ref="AI12" si="15">IFERROR(MAX((AF12+AH12),(AG12+AH12)),"")</f>
        <v>0</v>
      </c>
      <c r="AJ12" s="2"/>
      <c r="AK12" s="242"/>
      <c r="AM12" s="145"/>
      <c r="AN12" s="146"/>
      <c r="AO12" s="145"/>
    </row>
    <row r="14" spans="1:41" s="1" customFormat="1" ht="15.45">
      <c r="A14" s="126" t="s">
        <v>855</v>
      </c>
      <c r="B14" s="142" t="s">
        <v>847</v>
      </c>
      <c r="C14" s="143"/>
      <c r="D14" s="143"/>
      <c r="E14" s="143"/>
      <c r="F14" s="143"/>
      <c r="G14" s="144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U14" s="111" t="str">
        <f t="shared" ref="U14" si="16">IF(U15&gt;=60,"ok","")</f>
        <v/>
      </c>
      <c r="V14" s="6"/>
      <c r="W14" s="249" t="str">
        <f t="shared" ref="W14" si="17">IFERROR(IF(Z16&gt;=28,"ok",""),"")</f>
        <v/>
      </c>
      <c r="X14" s="250"/>
      <c r="Y14" s="250"/>
      <c r="Z14" s="251"/>
      <c r="AB14" s="249" t="str">
        <f t="shared" ref="AB14" si="18">IFERROR(IF(AD16&gt;=18,"ok",""),"")</f>
        <v/>
      </c>
      <c r="AC14" s="250"/>
      <c r="AD14" s="251"/>
      <c r="AF14" s="249" t="str">
        <f t="shared" ref="AF14" si="19">IFERROR(IF(AI16&gt;=18,"ok",""),"")</f>
        <v/>
      </c>
      <c r="AG14" s="250"/>
      <c r="AH14" s="250"/>
      <c r="AI14" s="251"/>
      <c r="AK14" s="240" t="str">
        <f t="shared" ref="AK14" si="20">IF(OR(AND(U14="ok",W14="ok"),AND(U14="ok",AB14="ok"),AND(U14="ok",AF14="ok"))=TRUE,"LK-Kriterien vollständig erfüllt","")</f>
        <v/>
      </c>
      <c r="AM14" s="145"/>
      <c r="AN14" s="146"/>
      <c r="AO14" s="145"/>
    </row>
    <row r="15" spans="1:41" ht="12.9">
      <c r="A15" s="107">
        <v>2013</v>
      </c>
      <c r="B15" s="108" t="s">
        <v>853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252"/>
      <c r="W15" s="106" t="s">
        <v>848</v>
      </c>
      <c r="X15" s="106" t="s">
        <v>849</v>
      </c>
      <c r="Y15" s="106" t="s">
        <v>16</v>
      </c>
      <c r="Z15" s="106" t="s">
        <v>860</v>
      </c>
      <c r="AA15" s="2"/>
      <c r="AB15" s="104" t="s">
        <v>4</v>
      </c>
      <c r="AC15" s="104" t="s">
        <v>16</v>
      </c>
      <c r="AD15" s="106" t="s">
        <v>860</v>
      </c>
      <c r="AE15" s="2"/>
      <c r="AF15" s="104" t="s">
        <v>5</v>
      </c>
      <c r="AG15" s="104" t="s">
        <v>6</v>
      </c>
      <c r="AH15" s="104" t="s">
        <v>16</v>
      </c>
      <c r="AI15" s="106" t="s">
        <v>860</v>
      </c>
      <c r="AK15" s="241"/>
      <c r="AM15" s="145"/>
      <c r="AN15" s="146"/>
      <c r="AO15" s="145"/>
    </row>
    <row r="16" spans="1:41">
      <c r="A16" s="127" t="s">
        <v>856</v>
      </c>
      <c r="B16" s="109" t="s">
        <v>851</v>
      </c>
      <c r="C16" s="122" t="str">
        <f>IF(C15="","",INT(IF(1+('DB-Rud'!F$103-C15)/(('DB-Rud'!F$103-'DB-Rud'!F$102)/19)&gt;20,"20",IF(1+('DB-Rud'!F$103-C15)/(('DB-Rud'!F$103-'DB-Rud'!F$102)/19)&lt;0,0,1+(('DB-Rud'!F$103-C15)/(('DB-Rud'!F$103-'DB-Rud'!F$102)/19))))))</f>
        <v/>
      </c>
      <c r="D16" s="122" t="str">
        <f>IF(D15="","",INT(IF(1+('DB-Rud'!G$103-D15)/(('DB-Rud'!G$103-'DB-Rud'!G$102)/19)&gt;20,"20",IF(1+('DB-Rud'!G$103-D15)/(('DB-Rud'!G$103-'DB-Rud'!G$102)/19)&lt;0,0,1+(('DB-Rud'!G$103-D15)/(('DB-Rud'!G$103-'DB-Rud'!G$102)/19))))))</f>
        <v/>
      </c>
      <c r="E16" s="122" t="str">
        <f>IF(E15="","",INT(IF(1+('DB-Rud'!H$103-E15)/(('DB-Rud'!H$103-'DB-Rud'!H$102)/19)&gt;20,"20",IF(1+('DB-Rud'!H$103-E15)/(('DB-Rud'!H$103-'DB-Rud'!H$102)/19)&lt;0,0,1+(('DB-Rud'!H$103-E15)/(('DB-Rud'!H$103-'DB-Rud'!H$102)/19))))))</f>
        <v/>
      </c>
      <c r="F16" s="122" t="str">
        <f>IF(F15="","",INT(IF(1+('DB-Rud'!I$103-F15)/(('DB-Rud'!I$103-'DB-Rud'!I$102)/19)&gt;20,"20",IF(1+('DB-Rud'!I$103-F15)/(('DB-Rud'!I$103-'DB-Rud'!I$102)/19)&lt;0,0,1+(('DB-Rud'!I$103-F15)/(('DB-Rud'!I$103-'DB-Rud'!I$102)/19))))))</f>
        <v/>
      </c>
      <c r="G16" s="122" t="str">
        <f>IF(G15="","",INT(IF(1+('DB-Rud'!J$103-G15)/(('DB-Rud'!J$103-'DB-Rud'!J$102)/19)&gt;20,"20",IF(1+('DB-Rud'!J$103-G15)/(('DB-Rud'!J$103-'DB-Rud'!J$102)/19)&lt;0,0,1+(('DB-Rud'!J$103-G15)/(('DB-Rud'!J$103-'DB-Rud'!J$102)/19))))))</f>
        <v/>
      </c>
      <c r="H16" s="122" t="str">
        <f>IF(H15="","",INT(IF(1+('DB-Rud'!K$103-H15)/(('DB-Rud'!K$103-'DB-Rud'!K$102)/19)&gt;20,"20",IF(1+('DB-Rud'!K$103-H15)/(('DB-Rud'!K$103-'DB-Rud'!K$102)/19)&lt;0,0,1+(('DB-Rud'!K$103-H15)/(('DB-Rud'!K$103-'DB-Rud'!K$102)/19))))))</f>
        <v/>
      </c>
      <c r="I16" s="122" t="str">
        <f>IF(I15="","",INT(IF(1+('DB-Rud'!L$103-I15)/(('DB-Rud'!L$103-'DB-Rud'!L$102)/19)&gt;20,"20",IF(1+('DB-Rud'!L$103-I15)/(('DB-Rud'!L$103-'DB-Rud'!L$102)/19)&lt;0,0,1+(('DB-Rud'!L$103-I15)/(('DB-Rud'!L$103-'DB-Rud'!L$102)/19))))))</f>
        <v/>
      </c>
      <c r="J16" s="122" t="str">
        <f>IF(J15="","",INT(IF(1+('DB-Rud'!M$103-J15)/(('DB-Rud'!M$103-'DB-Rud'!M$102)/19)&gt;20,"20",IF(1+('DB-Rud'!M$103-J15)/(('DB-Rud'!M$103-'DB-Rud'!M$102)/19)&lt;0,0,1+(('DB-Rud'!M$103-J15)/(('DB-Rud'!M$103-'DB-Rud'!M$102)/19))))))</f>
        <v/>
      </c>
      <c r="K16" s="122" t="str">
        <f>IF(K15="","",INT(IF(1+('DB-Rud'!N$103-K15)/(('DB-Rud'!N$103-'DB-Rud'!N$102)/19)&gt;20,"20",IF(1+('DB-Rud'!N$103-K15)/(('DB-Rud'!N$103-'DB-Rud'!N$102)/19)&lt;0,0,1+(('DB-Rud'!N$103-K15)/(('DB-Rud'!N$103-'DB-Rud'!N$102)/19))))))</f>
        <v/>
      </c>
      <c r="L16" s="122" t="str">
        <f>IF(L15="","",INT(IF(1+('DB-Rud'!O$103-L15)/(('DB-Rud'!O$103-'DB-Rud'!O$102)/19)&gt;20,"20",IF(1+('DB-Rud'!O$103-L15)/(('DB-Rud'!O$103-'DB-Rud'!O$102)/19)&lt;0,0,1+(('DB-Rud'!O$103-L15)/(('DB-Rud'!O$103-'DB-Rud'!O$102)/19))))))</f>
        <v/>
      </c>
      <c r="M16" s="122" t="str">
        <f>IF(M15="","",INT(IF(1+('DB-Rud'!P$103-M15)/(('DB-Rud'!P$103-'DB-Rud'!P$102)/19)&gt;20,"20",IF(1+('DB-Rud'!P$103-M15)/(('DB-Rud'!P$103-'DB-Rud'!P$102)/19)&lt;0,0,1+(('DB-Rud'!P$103-M15)/(('DB-Rud'!P$103-'DB-Rud'!P$102)/19))))))</f>
        <v/>
      </c>
      <c r="N16" s="122" t="str">
        <f>IF(N15="","",INT(IF(1+('DB-Rud'!Q$103-N15)/(('DB-Rud'!Q$103-'DB-Rud'!Q$102)/19)&gt;20,"20",IF(1+('DB-Rud'!Q$103-N15)/(('DB-Rud'!Q$103-'DB-Rud'!Q$102)/19)&lt;0,0,1+(('DB-Rud'!Q$103-N15)/(('DB-Rud'!Q$103-'DB-Rud'!Q$102)/19))))))</f>
        <v/>
      </c>
      <c r="O16" s="122" t="str">
        <f>IF(O15="","",INT(IF(1+('DB-Rud'!R$103-O15)/(('DB-Rud'!R$103-'DB-Rud'!R$102)/19)&gt;20,"20",IF(1+('DB-Rud'!R$103-O15)/(('DB-Rud'!R$103-'DB-Rud'!R$102)/19)&lt;0,0,1+(('DB-Rud'!R$103-O15)/(('DB-Rud'!R$103-'DB-Rud'!R$102)/19))))))</f>
        <v/>
      </c>
      <c r="P16" s="122" t="str">
        <f>IF(P15="","",INT(IF(1+('DB-Rud'!S$103-P15)/(('DB-Rud'!S$103-'DB-Rud'!S$102)/19)&gt;20,"20",IF(1+('DB-Rud'!S$103-P15)/(('DB-Rud'!S$103-'DB-Rud'!S$102)/19)&lt;0,0,1+(('DB-Rud'!S$103-P15)/(('DB-Rud'!S$103-'DB-Rud'!S$102)/19))))))</f>
        <v/>
      </c>
      <c r="Q16" s="122" t="str">
        <f>IF(Q15="","",INT(IF(1+('DB-Rud'!T$103-Q15)/(('DB-Rud'!T$103-'DB-Rud'!T$102)/19)&gt;20,"20",IF(1+('DB-Rud'!T$103-Q15)/(('DB-Rud'!T$103-'DB-Rud'!T$102)/19)&lt;0,0,1+(('DB-Rud'!T$103-Q15)/(('DB-Rud'!T$103-'DB-Rud'!T$102)/19))))))</f>
        <v/>
      </c>
      <c r="R16" s="122" t="str">
        <f>IF(R15="","",INT(IF(1+('DB-Rud'!U$103-R15)/(('DB-Rud'!U$103-'DB-Rud'!U$102)/19)&gt;20,"20",IF(1+('DB-Rud'!U$103-R15)/(('DB-Rud'!U$103-'DB-Rud'!U$102)/19)&lt;0,0,1+(('DB-Rud'!U$103-R15)/(('DB-Rud'!U$103-'DB-Rud'!U$102)/19))))))</f>
        <v/>
      </c>
      <c r="S16" s="122" t="str">
        <f>IF(S15="","",INT(IF(1+('DB-Rud'!V$103-S15)/(('DB-Rud'!V$103-'DB-Rud'!V$102)/19)&gt;20,"20",IF(1+('DB-Rud'!V$103-S15)/(('DB-Rud'!V$103-'DB-Rud'!V$102)/19)&lt;0,0,1+(('DB-Rud'!V$103-S15)/(('DB-Rud'!V$103-'DB-Rud'!V$102)/19))))))</f>
        <v/>
      </c>
      <c r="U16" s="244"/>
      <c r="W16" s="105">
        <f t="shared" ref="W16" si="21">IFERROR(INT(MAX(D16,J16,M16,P16)),"")</f>
        <v>0</v>
      </c>
      <c r="X16" s="105">
        <f t="shared" ref="X16" si="22">IFERROR(INT(MAX(E16,K16,N16,Q16)),"")</f>
        <v>0</v>
      </c>
      <c r="Y16" s="105">
        <f t="shared" ref="Y16" si="23">IFERROR(INT(MAX(R16,R16)),"")</f>
        <v>0</v>
      </c>
      <c r="Z16" s="105">
        <f t="shared" ref="Z16" si="24">Y16+X16+W16</f>
        <v>0</v>
      </c>
      <c r="AA16" s="97"/>
      <c r="AB16" s="105">
        <f t="shared" ref="AB16" si="25">IFERROR(INT(MAX(F16,F16)),"")</f>
        <v>0</v>
      </c>
      <c r="AC16" s="105">
        <f t="shared" ref="AC16" si="26">IFERROR(INT(MAX(R16,R16)),"")</f>
        <v>0</v>
      </c>
      <c r="AD16" s="105">
        <f t="shared" ref="AD16" si="27">IFERROR(AC16+AB16,"dd")</f>
        <v>0</v>
      </c>
      <c r="AE16" s="97"/>
      <c r="AF16" s="105">
        <f t="shared" ref="AF16" si="28">IFERROR(INT(MAX(G16,G16)),"")</f>
        <v>0</v>
      </c>
      <c r="AG16" s="105">
        <f t="shared" ref="AG16" si="29">IFERROR(INT(MAX(H16,H16)),"")</f>
        <v>0</v>
      </c>
      <c r="AH16" s="105">
        <f t="shared" ref="AH16" si="30">IFERROR(INT(MAX(R16,R16)),"")</f>
        <v>0</v>
      </c>
      <c r="AI16" s="105">
        <f t="shared" ref="AI16" si="31">IFERROR(MAX((AF16+AH16),(AG16+AH16)),"")</f>
        <v>0</v>
      </c>
      <c r="AJ16" s="2"/>
      <c r="AK16" s="242"/>
      <c r="AM16" s="145"/>
      <c r="AN16" s="146"/>
      <c r="AO16" s="145"/>
    </row>
    <row r="18" spans="1:41" s="1" customFormat="1" ht="15.45">
      <c r="A18" s="126" t="s">
        <v>855</v>
      </c>
      <c r="B18" s="142" t="s">
        <v>847</v>
      </c>
      <c r="C18" s="143"/>
      <c r="D18" s="143"/>
      <c r="E18" s="143"/>
      <c r="F18" s="143"/>
      <c r="G18" s="144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U18" s="111" t="str">
        <f t="shared" ref="U18" si="32">IF(U19&gt;=60,"ok","")</f>
        <v/>
      </c>
      <c r="V18" s="6"/>
      <c r="W18" s="249" t="str">
        <f t="shared" ref="W18" si="33">IFERROR(IF(Z20&gt;=28,"ok",""),"")</f>
        <v/>
      </c>
      <c r="X18" s="250"/>
      <c r="Y18" s="250"/>
      <c r="Z18" s="251"/>
      <c r="AB18" s="249" t="str">
        <f t="shared" ref="AB18" si="34">IFERROR(IF(AD20&gt;=18,"ok",""),"")</f>
        <v/>
      </c>
      <c r="AC18" s="250"/>
      <c r="AD18" s="251"/>
      <c r="AF18" s="249" t="str">
        <f t="shared" ref="AF18" si="35">IFERROR(IF(AI20&gt;=18,"ok",""),"")</f>
        <v/>
      </c>
      <c r="AG18" s="250"/>
      <c r="AH18" s="250"/>
      <c r="AI18" s="251"/>
      <c r="AK18" s="240" t="str">
        <f t="shared" ref="AK18" si="36">IF(OR(AND(U18="ok",W18="ok"),AND(U18="ok",AB18="ok"),AND(U18="ok",AF18="ok"))=TRUE,"LK-Kriterien vollständig erfüllt","")</f>
        <v/>
      </c>
      <c r="AM18" s="145"/>
      <c r="AN18" s="146"/>
      <c r="AO18" s="145"/>
    </row>
    <row r="19" spans="1:41" ht="12.9">
      <c r="A19" s="107">
        <v>2013</v>
      </c>
      <c r="B19" s="108" t="s">
        <v>853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U19" s="252"/>
      <c r="W19" s="106" t="s">
        <v>848</v>
      </c>
      <c r="X19" s="106" t="s">
        <v>849</v>
      </c>
      <c r="Y19" s="106" t="s">
        <v>16</v>
      </c>
      <c r="Z19" s="106" t="s">
        <v>860</v>
      </c>
      <c r="AA19" s="2"/>
      <c r="AB19" s="104" t="s">
        <v>4</v>
      </c>
      <c r="AC19" s="104" t="s">
        <v>16</v>
      </c>
      <c r="AD19" s="106" t="s">
        <v>860</v>
      </c>
      <c r="AE19" s="2"/>
      <c r="AF19" s="104" t="s">
        <v>5</v>
      </c>
      <c r="AG19" s="104" t="s">
        <v>6</v>
      </c>
      <c r="AH19" s="104" t="s">
        <v>16</v>
      </c>
      <c r="AI19" s="106" t="s">
        <v>860</v>
      </c>
      <c r="AK19" s="241"/>
      <c r="AM19" s="145"/>
      <c r="AN19" s="146"/>
      <c r="AO19" s="145"/>
    </row>
    <row r="20" spans="1:41">
      <c r="A20" s="127" t="s">
        <v>856</v>
      </c>
      <c r="B20" s="109" t="s">
        <v>851</v>
      </c>
      <c r="C20" s="122" t="str">
        <f>IF(C19="","",INT(IF(1+('DB-Rud'!F$103-C19)/(('DB-Rud'!F$103-'DB-Rud'!F$102)/19)&gt;20,"20",IF(1+('DB-Rud'!F$103-C19)/(('DB-Rud'!F$103-'DB-Rud'!F$102)/19)&lt;0,0,1+(('DB-Rud'!F$103-C19)/(('DB-Rud'!F$103-'DB-Rud'!F$102)/19))))))</f>
        <v/>
      </c>
      <c r="D20" s="122" t="str">
        <f>IF(D19="","",INT(IF(1+('DB-Rud'!G$103-D19)/(('DB-Rud'!G$103-'DB-Rud'!G$102)/19)&gt;20,"20",IF(1+('DB-Rud'!G$103-D19)/(('DB-Rud'!G$103-'DB-Rud'!G$102)/19)&lt;0,0,1+(('DB-Rud'!G$103-D19)/(('DB-Rud'!G$103-'DB-Rud'!G$102)/19))))))</f>
        <v/>
      </c>
      <c r="E20" s="122" t="str">
        <f>IF(E19="","",INT(IF(1+('DB-Rud'!H$103-E19)/(('DB-Rud'!H$103-'DB-Rud'!H$102)/19)&gt;20,"20",IF(1+('DB-Rud'!H$103-E19)/(('DB-Rud'!H$103-'DB-Rud'!H$102)/19)&lt;0,0,1+(('DB-Rud'!H$103-E19)/(('DB-Rud'!H$103-'DB-Rud'!H$102)/19))))))</f>
        <v/>
      </c>
      <c r="F20" s="122" t="str">
        <f>IF(F19="","",INT(IF(1+('DB-Rud'!I$103-F19)/(('DB-Rud'!I$103-'DB-Rud'!I$102)/19)&gt;20,"20",IF(1+('DB-Rud'!I$103-F19)/(('DB-Rud'!I$103-'DB-Rud'!I$102)/19)&lt;0,0,1+(('DB-Rud'!I$103-F19)/(('DB-Rud'!I$103-'DB-Rud'!I$102)/19))))))</f>
        <v/>
      </c>
      <c r="G20" s="122" t="str">
        <f>IF(G19="","",INT(IF(1+('DB-Rud'!J$103-G19)/(('DB-Rud'!J$103-'DB-Rud'!J$102)/19)&gt;20,"20",IF(1+('DB-Rud'!J$103-G19)/(('DB-Rud'!J$103-'DB-Rud'!J$102)/19)&lt;0,0,1+(('DB-Rud'!J$103-G19)/(('DB-Rud'!J$103-'DB-Rud'!J$102)/19))))))</f>
        <v/>
      </c>
      <c r="H20" s="122" t="str">
        <f>IF(H19="","",INT(IF(1+('DB-Rud'!K$103-H19)/(('DB-Rud'!K$103-'DB-Rud'!K$102)/19)&gt;20,"20",IF(1+('DB-Rud'!K$103-H19)/(('DB-Rud'!K$103-'DB-Rud'!K$102)/19)&lt;0,0,1+(('DB-Rud'!K$103-H19)/(('DB-Rud'!K$103-'DB-Rud'!K$102)/19))))))</f>
        <v/>
      </c>
      <c r="I20" s="122" t="str">
        <f>IF(I19="","",INT(IF(1+('DB-Rud'!L$103-I19)/(('DB-Rud'!L$103-'DB-Rud'!L$102)/19)&gt;20,"20",IF(1+('DB-Rud'!L$103-I19)/(('DB-Rud'!L$103-'DB-Rud'!L$102)/19)&lt;0,0,1+(('DB-Rud'!L$103-I19)/(('DB-Rud'!L$103-'DB-Rud'!L$102)/19))))))</f>
        <v/>
      </c>
      <c r="J20" s="122" t="str">
        <f>IF(J19="","",INT(IF(1+('DB-Rud'!M$103-J19)/(('DB-Rud'!M$103-'DB-Rud'!M$102)/19)&gt;20,"20",IF(1+('DB-Rud'!M$103-J19)/(('DB-Rud'!M$103-'DB-Rud'!M$102)/19)&lt;0,0,1+(('DB-Rud'!M$103-J19)/(('DB-Rud'!M$103-'DB-Rud'!M$102)/19))))))</f>
        <v/>
      </c>
      <c r="K20" s="122" t="str">
        <f>IF(K19="","",INT(IF(1+('DB-Rud'!N$103-K19)/(('DB-Rud'!N$103-'DB-Rud'!N$102)/19)&gt;20,"20",IF(1+('DB-Rud'!N$103-K19)/(('DB-Rud'!N$103-'DB-Rud'!N$102)/19)&lt;0,0,1+(('DB-Rud'!N$103-K19)/(('DB-Rud'!N$103-'DB-Rud'!N$102)/19))))))</f>
        <v/>
      </c>
      <c r="L20" s="122" t="str">
        <f>IF(L19="","",INT(IF(1+('DB-Rud'!O$103-L19)/(('DB-Rud'!O$103-'DB-Rud'!O$102)/19)&gt;20,"20",IF(1+('DB-Rud'!O$103-L19)/(('DB-Rud'!O$103-'DB-Rud'!O$102)/19)&lt;0,0,1+(('DB-Rud'!O$103-L19)/(('DB-Rud'!O$103-'DB-Rud'!O$102)/19))))))</f>
        <v/>
      </c>
      <c r="M20" s="122" t="str">
        <f>IF(M19="","",INT(IF(1+('DB-Rud'!P$103-M19)/(('DB-Rud'!P$103-'DB-Rud'!P$102)/19)&gt;20,"20",IF(1+('DB-Rud'!P$103-M19)/(('DB-Rud'!P$103-'DB-Rud'!P$102)/19)&lt;0,0,1+(('DB-Rud'!P$103-M19)/(('DB-Rud'!P$103-'DB-Rud'!P$102)/19))))))</f>
        <v/>
      </c>
      <c r="N20" s="122" t="str">
        <f>IF(N19="","",INT(IF(1+('DB-Rud'!Q$103-N19)/(('DB-Rud'!Q$103-'DB-Rud'!Q$102)/19)&gt;20,"20",IF(1+('DB-Rud'!Q$103-N19)/(('DB-Rud'!Q$103-'DB-Rud'!Q$102)/19)&lt;0,0,1+(('DB-Rud'!Q$103-N19)/(('DB-Rud'!Q$103-'DB-Rud'!Q$102)/19))))))</f>
        <v/>
      </c>
      <c r="O20" s="122" t="str">
        <f>IF(O19="","",INT(IF(1+('DB-Rud'!R$103-O19)/(('DB-Rud'!R$103-'DB-Rud'!R$102)/19)&gt;20,"20",IF(1+('DB-Rud'!R$103-O19)/(('DB-Rud'!R$103-'DB-Rud'!R$102)/19)&lt;0,0,1+(('DB-Rud'!R$103-O19)/(('DB-Rud'!R$103-'DB-Rud'!R$102)/19))))))</f>
        <v/>
      </c>
      <c r="P20" s="122" t="str">
        <f>IF(P19="","",INT(IF(1+('DB-Rud'!S$103-P19)/(('DB-Rud'!S$103-'DB-Rud'!S$102)/19)&gt;20,"20",IF(1+('DB-Rud'!S$103-P19)/(('DB-Rud'!S$103-'DB-Rud'!S$102)/19)&lt;0,0,1+(('DB-Rud'!S$103-P19)/(('DB-Rud'!S$103-'DB-Rud'!S$102)/19))))))</f>
        <v/>
      </c>
      <c r="Q20" s="122" t="str">
        <f>IF(Q19="","",INT(IF(1+('DB-Rud'!T$103-Q19)/(('DB-Rud'!T$103-'DB-Rud'!T$102)/19)&gt;20,"20",IF(1+('DB-Rud'!T$103-Q19)/(('DB-Rud'!T$103-'DB-Rud'!T$102)/19)&lt;0,0,1+(('DB-Rud'!T$103-Q19)/(('DB-Rud'!T$103-'DB-Rud'!T$102)/19))))))</f>
        <v/>
      </c>
      <c r="R20" s="122" t="str">
        <f>IF(R19="","",INT(IF(1+('DB-Rud'!U$103-R19)/(('DB-Rud'!U$103-'DB-Rud'!U$102)/19)&gt;20,"20",IF(1+('DB-Rud'!U$103-R19)/(('DB-Rud'!U$103-'DB-Rud'!U$102)/19)&lt;0,0,1+(('DB-Rud'!U$103-R19)/(('DB-Rud'!U$103-'DB-Rud'!U$102)/19))))))</f>
        <v/>
      </c>
      <c r="S20" s="122" t="str">
        <f>IF(S19="","",INT(IF(1+('DB-Rud'!V$103-S19)/(('DB-Rud'!V$103-'DB-Rud'!V$102)/19)&gt;20,"20",IF(1+('DB-Rud'!V$103-S19)/(('DB-Rud'!V$103-'DB-Rud'!V$102)/19)&lt;0,0,1+(('DB-Rud'!V$103-S19)/(('DB-Rud'!V$103-'DB-Rud'!V$102)/19))))))</f>
        <v/>
      </c>
      <c r="U20" s="244"/>
      <c r="W20" s="105">
        <f t="shared" ref="W20" si="37">IFERROR(INT(MAX(D20,J20,M20,P20)),"")</f>
        <v>0</v>
      </c>
      <c r="X20" s="105">
        <f t="shared" ref="X20" si="38">IFERROR(INT(MAX(E20,K20,N20,Q20)),"")</f>
        <v>0</v>
      </c>
      <c r="Y20" s="105">
        <f t="shared" ref="Y20" si="39">IFERROR(INT(MAX(R20,R20)),"")</f>
        <v>0</v>
      </c>
      <c r="Z20" s="105">
        <f t="shared" ref="Z20" si="40">Y20+X20+W20</f>
        <v>0</v>
      </c>
      <c r="AA20" s="97"/>
      <c r="AB20" s="105">
        <f t="shared" ref="AB20" si="41">IFERROR(INT(MAX(F20,F20)),"")</f>
        <v>0</v>
      </c>
      <c r="AC20" s="105">
        <f t="shared" ref="AC20" si="42">IFERROR(INT(MAX(R20,R20)),"")</f>
        <v>0</v>
      </c>
      <c r="AD20" s="105">
        <f t="shared" ref="AD20" si="43">IFERROR(AC20+AB20,"dd")</f>
        <v>0</v>
      </c>
      <c r="AE20" s="97"/>
      <c r="AF20" s="105">
        <f t="shared" ref="AF20" si="44">IFERROR(INT(MAX(G20,G20)),"")</f>
        <v>0</v>
      </c>
      <c r="AG20" s="105">
        <f t="shared" ref="AG20" si="45">IFERROR(INT(MAX(H20,H20)),"")</f>
        <v>0</v>
      </c>
      <c r="AH20" s="105">
        <f t="shared" ref="AH20" si="46">IFERROR(INT(MAX(R20,R20)),"")</f>
        <v>0</v>
      </c>
      <c r="AI20" s="105">
        <f t="shared" ref="AI20" si="47">IFERROR(MAX((AF20+AH20),(AG20+AH20)),"")</f>
        <v>0</v>
      </c>
      <c r="AJ20" s="2"/>
      <c r="AK20" s="242"/>
      <c r="AM20" s="145"/>
      <c r="AN20" s="146"/>
      <c r="AO20" s="145"/>
    </row>
    <row r="22" spans="1:41" s="1" customFormat="1" ht="15.45">
      <c r="A22" s="126" t="s">
        <v>855</v>
      </c>
      <c r="B22" s="142" t="s">
        <v>847</v>
      </c>
      <c r="C22" s="143"/>
      <c r="D22" s="143"/>
      <c r="E22" s="143"/>
      <c r="F22" s="143"/>
      <c r="G22" s="144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U22" s="111" t="str">
        <f t="shared" ref="U22" si="48">IF(U23&gt;=60,"ok","")</f>
        <v/>
      </c>
      <c r="V22" s="6"/>
      <c r="W22" s="249" t="str">
        <f t="shared" ref="W22" si="49">IFERROR(IF(Z24&gt;=28,"ok",""),"")</f>
        <v/>
      </c>
      <c r="X22" s="250"/>
      <c r="Y22" s="250"/>
      <c r="Z22" s="251"/>
      <c r="AB22" s="249" t="str">
        <f t="shared" ref="AB22" si="50">IFERROR(IF(AD24&gt;=18,"ok",""),"")</f>
        <v/>
      </c>
      <c r="AC22" s="250"/>
      <c r="AD22" s="251"/>
      <c r="AF22" s="249" t="str">
        <f t="shared" ref="AF22" si="51">IFERROR(IF(AI24&gt;=18,"ok",""),"")</f>
        <v/>
      </c>
      <c r="AG22" s="250"/>
      <c r="AH22" s="250"/>
      <c r="AI22" s="251"/>
      <c r="AK22" s="240" t="str">
        <f t="shared" ref="AK22" si="52">IF(OR(AND(U22="ok",W22="ok"),AND(U22="ok",AB22="ok"),AND(U22="ok",AF22="ok"))=TRUE,"LK-Kriterien vollständig erfüllt","")</f>
        <v/>
      </c>
      <c r="AM22" s="145"/>
      <c r="AN22" s="146"/>
      <c r="AO22" s="145"/>
    </row>
    <row r="23" spans="1:41" ht="12.9">
      <c r="A23" s="107">
        <v>2013</v>
      </c>
      <c r="B23" s="108" t="s">
        <v>853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U23" s="252"/>
      <c r="W23" s="106" t="s">
        <v>848</v>
      </c>
      <c r="X23" s="106" t="s">
        <v>849</v>
      </c>
      <c r="Y23" s="106" t="s">
        <v>16</v>
      </c>
      <c r="Z23" s="106" t="s">
        <v>860</v>
      </c>
      <c r="AA23" s="2"/>
      <c r="AB23" s="104" t="s">
        <v>4</v>
      </c>
      <c r="AC23" s="104" t="s">
        <v>16</v>
      </c>
      <c r="AD23" s="106" t="s">
        <v>860</v>
      </c>
      <c r="AE23" s="2"/>
      <c r="AF23" s="104" t="s">
        <v>5</v>
      </c>
      <c r="AG23" s="104" t="s">
        <v>6</v>
      </c>
      <c r="AH23" s="104" t="s">
        <v>16</v>
      </c>
      <c r="AI23" s="106" t="s">
        <v>860</v>
      </c>
      <c r="AK23" s="241"/>
      <c r="AM23" s="145"/>
      <c r="AN23" s="146"/>
      <c r="AO23" s="145"/>
    </row>
    <row r="24" spans="1:41">
      <c r="A24" s="127" t="s">
        <v>856</v>
      </c>
      <c r="B24" s="109" t="s">
        <v>851</v>
      </c>
      <c r="C24" s="122" t="str">
        <f>IF(C23="","",INT(IF(1+('DB-Rud'!F$103-C23)/(('DB-Rud'!F$103-'DB-Rud'!F$102)/19)&gt;20,"20",IF(1+('DB-Rud'!F$103-C23)/(('DB-Rud'!F$103-'DB-Rud'!F$102)/19)&lt;0,0,1+(('DB-Rud'!F$103-C23)/(('DB-Rud'!F$103-'DB-Rud'!F$102)/19))))))</f>
        <v/>
      </c>
      <c r="D24" s="122" t="str">
        <f>IF(D23="","",INT(IF(1+('DB-Rud'!G$103-D23)/(('DB-Rud'!G$103-'DB-Rud'!G$102)/19)&gt;20,"20",IF(1+('DB-Rud'!G$103-D23)/(('DB-Rud'!G$103-'DB-Rud'!G$102)/19)&lt;0,0,1+(('DB-Rud'!G$103-D23)/(('DB-Rud'!G$103-'DB-Rud'!G$102)/19))))))</f>
        <v/>
      </c>
      <c r="E24" s="122" t="str">
        <f>IF(E23="","",INT(IF(1+('DB-Rud'!H$103-E23)/(('DB-Rud'!H$103-'DB-Rud'!H$102)/19)&gt;20,"20",IF(1+('DB-Rud'!H$103-E23)/(('DB-Rud'!H$103-'DB-Rud'!H$102)/19)&lt;0,0,1+(('DB-Rud'!H$103-E23)/(('DB-Rud'!H$103-'DB-Rud'!H$102)/19))))))</f>
        <v/>
      </c>
      <c r="F24" s="122" t="str">
        <f>IF(F23="","",INT(IF(1+('DB-Rud'!I$103-F23)/(('DB-Rud'!I$103-'DB-Rud'!I$102)/19)&gt;20,"20",IF(1+('DB-Rud'!I$103-F23)/(('DB-Rud'!I$103-'DB-Rud'!I$102)/19)&lt;0,0,1+(('DB-Rud'!I$103-F23)/(('DB-Rud'!I$103-'DB-Rud'!I$102)/19))))))</f>
        <v/>
      </c>
      <c r="G24" s="122" t="str">
        <f>IF(G23="","",INT(IF(1+('DB-Rud'!J$103-G23)/(('DB-Rud'!J$103-'DB-Rud'!J$102)/19)&gt;20,"20",IF(1+('DB-Rud'!J$103-G23)/(('DB-Rud'!J$103-'DB-Rud'!J$102)/19)&lt;0,0,1+(('DB-Rud'!J$103-G23)/(('DB-Rud'!J$103-'DB-Rud'!J$102)/19))))))</f>
        <v/>
      </c>
      <c r="H24" s="122" t="str">
        <f>IF(H23="","",INT(IF(1+('DB-Rud'!K$103-H23)/(('DB-Rud'!K$103-'DB-Rud'!K$102)/19)&gt;20,"20",IF(1+('DB-Rud'!K$103-H23)/(('DB-Rud'!K$103-'DB-Rud'!K$102)/19)&lt;0,0,1+(('DB-Rud'!K$103-H23)/(('DB-Rud'!K$103-'DB-Rud'!K$102)/19))))))</f>
        <v/>
      </c>
      <c r="I24" s="122" t="str">
        <f>IF(I23="","",INT(IF(1+('DB-Rud'!L$103-I23)/(('DB-Rud'!L$103-'DB-Rud'!L$102)/19)&gt;20,"20",IF(1+('DB-Rud'!L$103-I23)/(('DB-Rud'!L$103-'DB-Rud'!L$102)/19)&lt;0,0,1+(('DB-Rud'!L$103-I23)/(('DB-Rud'!L$103-'DB-Rud'!L$102)/19))))))</f>
        <v/>
      </c>
      <c r="J24" s="122" t="str">
        <f>IF(J23="","",INT(IF(1+('DB-Rud'!M$103-J23)/(('DB-Rud'!M$103-'DB-Rud'!M$102)/19)&gt;20,"20",IF(1+('DB-Rud'!M$103-J23)/(('DB-Rud'!M$103-'DB-Rud'!M$102)/19)&lt;0,0,1+(('DB-Rud'!M$103-J23)/(('DB-Rud'!M$103-'DB-Rud'!M$102)/19))))))</f>
        <v/>
      </c>
      <c r="K24" s="122" t="str">
        <f>IF(K23="","",INT(IF(1+('DB-Rud'!N$103-K23)/(('DB-Rud'!N$103-'DB-Rud'!N$102)/19)&gt;20,"20",IF(1+('DB-Rud'!N$103-K23)/(('DB-Rud'!N$103-'DB-Rud'!N$102)/19)&lt;0,0,1+(('DB-Rud'!N$103-K23)/(('DB-Rud'!N$103-'DB-Rud'!N$102)/19))))))</f>
        <v/>
      </c>
      <c r="L24" s="122" t="str">
        <f>IF(L23="","",INT(IF(1+('DB-Rud'!O$103-L23)/(('DB-Rud'!O$103-'DB-Rud'!O$102)/19)&gt;20,"20",IF(1+('DB-Rud'!O$103-L23)/(('DB-Rud'!O$103-'DB-Rud'!O$102)/19)&lt;0,0,1+(('DB-Rud'!O$103-L23)/(('DB-Rud'!O$103-'DB-Rud'!O$102)/19))))))</f>
        <v/>
      </c>
      <c r="M24" s="122" t="str">
        <f>IF(M23="","",INT(IF(1+('DB-Rud'!P$103-M23)/(('DB-Rud'!P$103-'DB-Rud'!P$102)/19)&gt;20,"20",IF(1+('DB-Rud'!P$103-M23)/(('DB-Rud'!P$103-'DB-Rud'!P$102)/19)&lt;0,0,1+(('DB-Rud'!P$103-M23)/(('DB-Rud'!P$103-'DB-Rud'!P$102)/19))))))</f>
        <v/>
      </c>
      <c r="N24" s="122" t="str">
        <f>IF(N23="","",INT(IF(1+('DB-Rud'!Q$103-N23)/(('DB-Rud'!Q$103-'DB-Rud'!Q$102)/19)&gt;20,"20",IF(1+('DB-Rud'!Q$103-N23)/(('DB-Rud'!Q$103-'DB-Rud'!Q$102)/19)&lt;0,0,1+(('DB-Rud'!Q$103-N23)/(('DB-Rud'!Q$103-'DB-Rud'!Q$102)/19))))))</f>
        <v/>
      </c>
      <c r="O24" s="122" t="str">
        <f>IF(O23="","",INT(IF(1+('DB-Rud'!R$103-O23)/(('DB-Rud'!R$103-'DB-Rud'!R$102)/19)&gt;20,"20",IF(1+('DB-Rud'!R$103-O23)/(('DB-Rud'!R$103-'DB-Rud'!R$102)/19)&lt;0,0,1+(('DB-Rud'!R$103-O23)/(('DB-Rud'!R$103-'DB-Rud'!R$102)/19))))))</f>
        <v/>
      </c>
      <c r="P24" s="122" t="str">
        <f>IF(P23="","",INT(IF(1+('DB-Rud'!S$103-P23)/(('DB-Rud'!S$103-'DB-Rud'!S$102)/19)&gt;20,"20",IF(1+('DB-Rud'!S$103-P23)/(('DB-Rud'!S$103-'DB-Rud'!S$102)/19)&lt;0,0,1+(('DB-Rud'!S$103-P23)/(('DB-Rud'!S$103-'DB-Rud'!S$102)/19))))))</f>
        <v/>
      </c>
      <c r="Q24" s="122" t="str">
        <f>IF(Q23="","",INT(IF(1+('DB-Rud'!T$103-Q23)/(('DB-Rud'!T$103-'DB-Rud'!T$102)/19)&gt;20,"20",IF(1+('DB-Rud'!T$103-Q23)/(('DB-Rud'!T$103-'DB-Rud'!T$102)/19)&lt;0,0,1+(('DB-Rud'!T$103-Q23)/(('DB-Rud'!T$103-'DB-Rud'!T$102)/19))))))</f>
        <v/>
      </c>
      <c r="R24" s="122" t="str">
        <f>IF(R23="","",INT(IF(1+('DB-Rud'!U$103-R23)/(('DB-Rud'!U$103-'DB-Rud'!U$102)/19)&gt;20,"20",IF(1+('DB-Rud'!U$103-R23)/(('DB-Rud'!U$103-'DB-Rud'!U$102)/19)&lt;0,0,1+(('DB-Rud'!U$103-R23)/(('DB-Rud'!U$103-'DB-Rud'!U$102)/19))))))</f>
        <v/>
      </c>
      <c r="S24" s="122" t="str">
        <f>IF(S23="","",INT(IF(1+('DB-Rud'!V$103-S23)/(('DB-Rud'!V$103-'DB-Rud'!V$102)/19)&gt;20,"20",IF(1+('DB-Rud'!V$103-S23)/(('DB-Rud'!V$103-'DB-Rud'!V$102)/19)&lt;0,0,1+(('DB-Rud'!V$103-S23)/(('DB-Rud'!V$103-'DB-Rud'!V$102)/19))))))</f>
        <v/>
      </c>
      <c r="U24" s="244"/>
      <c r="W24" s="105">
        <f t="shared" ref="W24" si="53">IFERROR(INT(MAX(D24,J24,M24,P24)),"")</f>
        <v>0</v>
      </c>
      <c r="X24" s="105">
        <f t="shared" ref="X24" si="54">IFERROR(INT(MAX(E24,K24,N24,Q24)),"")</f>
        <v>0</v>
      </c>
      <c r="Y24" s="105">
        <f t="shared" ref="Y24" si="55">IFERROR(INT(MAX(R24,R24)),"")</f>
        <v>0</v>
      </c>
      <c r="Z24" s="105">
        <f t="shared" ref="Z24" si="56">Y24+X24+W24</f>
        <v>0</v>
      </c>
      <c r="AA24" s="97"/>
      <c r="AB24" s="105">
        <f t="shared" ref="AB24" si="57">IFERROR(INT(MAX(F24,F24)),"")</f>
        <v>0</v>
      </c>
      <c r="AC24" s="105">
        <f t="shared" ref="AC24" si="58">IFERROR(INT(MAX(R24,R24)),"")</f>
        <v>0</v>
      </c>
      <c r="AD24" s="105">
        <f t="shared" ref="AD24" si="59">IFERROR(AC24+AB24,"dd")</f>
        <v>0</v>
      </c>
      <c r="AE24" s="97"/>
      <c r="AF24" s="105">
        <f t="shared" ref="AF24" si="60">IFERROR(INT(MAX(G24,G24)),"")</f>
        <v>0</v>
      </c>
      <c r="AG24" s="105">
        <f t="shared" ref="AG24" si="61">IFERROR(INT(MAX(H24,H24)),"")</f>
        <v>0</v>
      </c>
      <c r="AH24" s="105">
        <f t="shared" ref="AH24" si="62">IFERROR(INT(MAX(R24,R24)),"")</f>
        <v>0</v>
      </c>
      <c r="AI24" s="105">
        <f t="shared" ref="AI24" si="63">IFERROR(MAX((AF24+AH24),(AG24+AH24)),"")</f>
        <v>0</v>
      </c>
      <c r="AJ24" s="2"/>
      <c r="AK24" s="242"/>
      <c r="AM24" s="145"/>
      <c r="AN24" s="146"/>
      <c r="AO24" s="145"/>
    </row>
    <row r="26" spans="1:41" s="1" customFormat="1" ht="15.45">
      <c r="A26" s="126" t="s">
        <v>855</v>
      </c>
      <c r="B26" s="142" t="s">
        <v>847</v>
      </c>
      <c r="C26" s="143"/>
      <c r="D26" s="143"/>
      <c r="E26" s="143"/>
      <c r="F26" s="143"/>
      <c r="G26" s="144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U26" s="111" t="str">
        <f t="shared" ref="U26" si="64">IF(U27&gt;=60,"ok","")</f>
        <v/>
      </c>
      <c r="V26" s="6"/>
      <c r="W26" s="249" t="str">
        <f t="shared" ref="W26" si="65">IFERROR(IF(Z28&gt;=28,"ok",""),"")</f>
        <v/>
      </c>
      <c r="X26" s="250"/>
      <c r="Y26" s="250"/>
      <c r="Z26" s="251"/>
      <c r="AB26" s="249" t="str">
        <f t="shared" ref="AB26" si="66">IFERROR(IF(AD28&gt;=18,"ok",""),"")</f>
        <v/>
      </c>
      <c r="AC26" s="250"/>
      <c r="AD26" s="251"/>
      <c r="AF26" s="249" t="str">
        <f t="shared" ref="AF26" si="67">IFERROR(IF(AI28&gt;=18,"ok",""),"")</f>
        <v/>
      </c>
      <c r="AG26" s="250"/>
      <c r="AH26" s="250"/>
      <c r="AI26" s="251"/>
      <c r="AK26" s="240" t="str">
        <f t="shared" ref="AK26" si="68">IF(OR(AND(U26="ok",W26="ok"),AND(U26="ok",AB26="ok"),AND(U26="ok",AF26="ok"))=TRUE,"LK-Kriterien vollständig erfüllt","")</f>
        <v/>
      </c>
      <c r="AM26" s="145"/>
      <c r="AN26" s="146"/>
      <c r="AO26" s="145"/>
    </row>
    <row r="27" spans="1:41" ht="12.9">
      <c r="A27" s="107">
        <v>2013</v>
      </c>
      <c r="B27" s="108" t="s">
        <v>853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U27" s="252"/>
      <c r="W27" s="106" t="s">
        <v>848</v>
      </c>
      <c r="X27" s="106" t="s">
        <v>849</v>
      </c>
      <c r="Y27" s="106" t="s">
        <v>16</v>
      </c>
      <c r="Z27" s="106" t="s">
        <v>860</v>
      </c>
      <c r="AA27" s="2"/>
      <c r="AB27" s="104" t="s">
        <v>4</v>
      </c>
      <c r="AC27" s="104" t="s">
        <v>16</v>
      </c>
      <c r="AD27" s="106" t="s">
        <v>860</v>
      </c>
      <c r="AE27" s="2"/>
      <c r="AF27" s="104" t="s">
        <v>5</v>
      </c>
      <c r="AG27" s="104" t="s">
        <v>6</v>
      </c>
      <c r="AH27" s="104" t="s">
        <v>16</v>
      </c>
      <c r="AI27" s="106" t="s">
        <v>860</v>
      </c>
      <c r="AK27" s="241"/>
      <c r="AM27" s="145"/>
      <c r="AN27" s="146"/>
      <c r="AO27" s="145"/>
    </row>
    <row r="28" spans="1:41">
      <c r="A28" s="127" t="s">
        <v>856</v>
      </c>
      <c r="B28" s="109" t="s">
        <v>851</v>
      </c>
      <c r="C28" s="122" t="str">
        <f>IF(C27="","",INT(IF(1+('DB-Rud'!F$103-C27)/(('DB-Rud'!F$103-'DB-Rud'!F$102)/19)&gt;20,"20",IF(1+('DB-Rud'!F$103-C27)/(('DB-Rud'!F$103-'DB-Rud'!F$102)/19)&lt;0,0,1+(('DB-Rud'!F$103-C27)/(('DB-Rud'!F$103-'DB-Rud'!F$102)/19))))))</f>
        <v/>
      </c>
      <c r="D28" s="122" t="str">
        <f>IF(D27="","",INT(IF(1+('DB-Rud'!G$103-D27)/(('DB-Rud'!G$103-'DB-Rud'!G$102)/19)&gt;20,"20",IF(1+('DB-Rud'!G$103-D27)/(('DB-Rud'!G$103-'DB-Rud'!G$102)/19)&lt;0,0,1+(('DB-Rud'!G$103-D27)/(('DB-Rud'!G$103-'DB-Rud'!G$102)/19))))))</f>
        <v/>
      </c>
      <c r="E28" s="122" t="str">
        <f>IF(E27="","",INT(IF(1+('DB-Rud'!H$103-E27)/(('DB-Rud'!H$103-'DB-Rud'!H$102)/19)&gt;20,"20",IF(1+('DB-Rud'!H$103-E27)/(('DB-Rud'!H$103-'DB-Rud'!H$102)/19)&lt;0,0,1+(('DB-Rud'!H$103-E27)/(('DB-Rud'!H$103-'DB-Rud'!H$102)/19))))))</f>
        <v/>
      </c>
      <c r="F28" s="122" t="str">
        <f>IF(F27="","",INT(IF(1+('DB-Rud'!I$103-F27)/(('DB-Rud'!I$103-'DB-Rud'!I$102)/19)&gt;20,"20",IF(1+('DB-Rud'!I$103-F27)/(('DB-Rud'!I$103-'DB-Rud'!I$102)/19)&lt;0,0,1+(('DB-Rud'!I$103-F27)/(('DB-Rud'!I$103-'DB-Rud'!I$102)/19))))))</f>
        <v/>
      </c>
      <c r="G28" s="122" t="str">
        <f>IF(G27="","",INT(IF(1+('DB-Rud'!J$103-G27)/(('DB-Rud'!J$103-'DB-Rud'!J$102)/19)&gt;20,"20",IF(1+('DB-Rud'!J$103-G27)/(('DB-Rud'!J$103-'DB-Rud'!J$102)/19)&lt;0,0,1+(('DB-Rud'!J$103-G27)/(('DB-Rud'!J$103-'DB-Rud'!J$102)/19))))))</f>
        <v/>
      </c>
      <c r="H28" s="122" t="str">
        <f>IF(H27="","",INT(IF(1+('DB-Rud'!K$103-H27)/(('DB-Rud'!K$103-'DB-Rud'!K$102)/19)&gt;20,"20",IF(1+('DB-Rud'!K$103-H27)/(('DB-Rud'!K$103-'DB-Rud'!K$102)/19)&lt;0,0,1+(('DB-Rud'!K$103-H27)/(('DB-Rud'!K$103-'DB-Rud'!K$102)/19))))))</f>
        <v/>
      </c>
      <c r="I28" s="122" t="str">
        <f>IF(I27="","",INT(IF(1+('DB-Rud'!L$103-I27)/(('DB-Rud'!L$103-'DB-Rud'!L$102)/19)&gt;20,"20",IF(1+('DB-Rud'!L$103-I27)/(('DB-Rud'!L$103-'DB-Rud'!L$102)/19)&lt;0,0,1+(('DB-Rud'!L$103-I27)/(('DB-Rud'!L$103-'DB-Rud'!L$102)/19))))))</f>
        <v/>
      </c>
      <c r="J28" s="122" t="str">
        <f>IF(J27="","",INT(IF(1+('DB-Rud'!M$103-J27)/(('DB-Rud'!M$103-'DB-Rud'!M$102)/19)&gt;20,"20",IF(1+('DB-Rud'!M$103-J27)/(('DB-Rud'!M$103-'DB-Rud'!M$102)/19)&lt;0,0,1+(('DB-Rud'!M$103-J27)/(('DB-Rud'!M$103-'DB-Rud'!M$102)/19))))))</f>
        <v/>
      </c>
      <c r="K28" s="122" t="str">
        <f>IF(K27="","",INT(IF(1+('DB-Rud'!N$103-K27)/(('DB-Rud'!N$103-'DB-Rud'!N$102)/19)&gt;20,"20",IF(1+('DB-Rud'!N$103-K27)/(('DB-Rud'!N$103-'DB-Rud'!N$102)/19)&lt;0,0,1+(('DB-Rud'!N$103-K27)/(('DB-Rud'!N$103-'DB-Rud'!N$102)/19))))))</f>
        <v/>
      </c>
      <c r="L28" s="122" t="str">
        <f>IF(L27="","",INT(IF(1+('DB-Rud'!O$103-L27)/(('DB-Rud'!O$103-'DB-Rud'!O$102)/19)&gt;20,"20",IF(1+('DB-Rud'!O$103-L27)/(('DB-Rud'!O$103-'DB-Rud'!O$102)/19)&lt;0,0,1+(('DB-Rud'!O$103-L27)/(('DB-Rud'!O$103-'DB-Rud'!O$102)/19))))))</f>
        <v/>
      </c>
      <c r="M28" s="122" t="str">
        <f>IF(M27="","",INT(IF(1+('DB-Rud'!P$103-M27)/(('DB-Rud'!P$103-'DB-Rud'!P$102)/19)&gt;20,"20",IF(1+('DB-Rud'!P$103-M27)/(('DB-Rud'!P$103-'DB-Rud'!P$102)/19)&lt;0,0,1+(('DB-Rud'!P$103-M27)/(('DB-Rud'!P$103-'DB-Rud'!P$102)/19))))))</f>
        <v/>
      </c>
      <c r="N28" s="122" t="str">
        <f>IF(N27="","",INT(IF(1+('DB-Rud'!Q$103-N27)/(('DB-Rud'!Q$103-'DB-Rud'!Q$102)/19)&gt;20,"20",IF(1+('DB-Rud'!Q$103-N27)/(('DB-Rud'!Q$103-'DB-Rud'!Q$102)/19)&lt;0,0,1+(('DB-Rud'!Q$103-N27)/(('DB-Rud'!Q$103-'DB-Rud'!Q$102)/19))))))</f>
        <v/>
      </c>
      <c r="O28" s="122" t="str">
        <f>IF(O27="","",INT(IF(1+('DB-Rud'!R$103-O27)/(('DB-Rud'!R$103-'DB-Rud'!R$102)/19)&gt;20,"20",IF(1+('DB-Rud'!R$103-O27)/(('DB-Rud'!R$103-'DB-Rud'!R$102)/19)&lt;0,0,1+(('DB-Rud'!R$103-O27)/(('DB-Rud'!R$103-'DB-Rud'!R$102)/19))))))</f>
        <v/>
      </c>
      <c r="P28" s="122" t="str">
        <f>IF(P27="","",INT(IF(1+('DB-Rud'!S$103-P27)/(('DB-Rud'!S$103-'DB-Rud'!S$102)/19)&gt;20,"20",IF(1+('DB-Rud'!S$103-P27)/(('DB-Rud'!S$103-'DB-Rud'!S$102)/19)&lt;0,0,1+(('DB-Rud'!S$103-P27)/(('DB-Rud'!S$103-'DB-Rud'!S$102)/19))))))</f>
        <v/>
      </c>
      <c r="Q28" s="122" t="str">
        <f>IF(Q27="","",INT(IF(1+('DB-Rud'!T$103-Q27)/(('DB-Rud'!T$103-'DB-Rud'!T$102)/19)&gt;20,"20",IF(1+('DB-Rud'!T$103-Q27)/(('DB-Rud'!T$103-'DB-Rud'!T$102)/19)&lt;0,0,1+(('DB-Rud'!T$103-Q27)/(('DB-Rud'!T$103-'DB-Rud'!T$102)/19))))))</f>
        <v/>
      </c>
      <c r="R28" s="122" t="str">
        <f>IF(R27="","",INT(IF(1+('DB-Rud'!U$103-R27)/(('DB-Rud'!U$103-'DB-Rud'!U$102)/19)&gt;20,"20",IF(1+('DB-Rud'!U$103-R27)/(('DB-Rud'!U$103-'DB-Rud'!U$102)/19)&lt;0,0,1+(('DB-Rud'!U$103-R27)/(('DB-Rud'!U$103-'DB-Rud'!U$102)/19))))))</f>
        <v/>
      </c>
      <c r="S28" s="122" t="str">
        <f>IF(S27="","",INT(IF(1+('DB-Rud'!V$103-S27)/(('DB-Rud'!V$103-'DB-Rud'!V$102)/19)&gt;20,"20",IF(1+('DB-Rud'!V$103-S27)/(('DB-Rud'!V$103-'DB-Rud'!V$102)/19)&lt;0,0,1+(('DB-Rud'!V$103-S27)/(('DB-Rud'!V$103-'DB-Rud'!V$102)/19))))))</f>
        <v/>
      </c>
      <c r="U28" s="244"/>
      <c r="W28" s="105">
        <f t="shared" ref="W28" si="69">IFERROR(INT(MAX(D28,J28,M28,P28)),"")</f>
        <v>0</v>
      </c>
      <c r="X28" s="105">
        <f t="shared" ref="X28" si="70">IFERROR(INT(MAX(E28,K28,N28,Q28)),"")</f>
        <v>0</v>
      </c>
      <c r="Y28" s="105">
        <f t="shared" ref="Y28" si="71">IFERROR(INT(MAX(R28,R28)),"")</f>
        <v>0</v>
      </c>
      <c r="Z28" s="105">
        <f t="shared" ref="Z28" si="72">Y28+X28+W28</f>
        <v>0</v>
      </c>
      <c r="AA28" s="97"/>
      <c r="AB28" s="105">
        <f t="shared" ref="AB28" si="73">IFERROR(INT(MAX(F28,F28)),"")</f>
        <v>0</v>
      </c>
      <c r="AC28" s="105">
        <f t="shared" ref="AC28" si="74">IFERROR(INT(MAX(R28,R28)),"")</f>
        <v>0</v>
      </c>
      <c r="AD28" s="105">
        <f t="shared" ref="AD28" si="75">IFERROR(AC28+AB28,"dd")</f>
        <v>0</v>
      </c>
      <c r="AE28" s="97"/>
      <c r="AF28" s="105">
        <f t="shared" ref="AF28" si="76">IFERROR(INT(MAX(G28,G28)),"")</f>
        <v>0</v>
      </c>
      <c r="AG28" s="105">
        <f t="shared" ref="AG28" si="77">IFERROR(INT(MAX(H28,H28)),"")</f>
        <v>0</v>
      </c>
      <c r="AH28" s="105">
        <f t="shared" ref="AH28" si="78">IFERROR(INT(MAX(R28,R28)),"")</f>
        <v>0</v>
      </c>
      <c r="AI28" s="105">
        <f t="shared" ref="AI28" si="79">IFERROR(MAX((AF28+AH28),(AG28+AH28)),"")</f>
        <v>0</v>
      </c>
      <c r="AJ28" s="2"/>
      <c r="AK28" s="242"/>
      <c r="AM28" s="145"/>
      <c r="AN28" s="146"/>
      <c r="AO28" s="145"/>
    </row>
    <row r="30" spans="1:41" s="1" customFormat="1" ht="15.45">
      <c r="A30" s="126" t="s">
        <v>855</v>
      </c>
      <c r="B30" s="142" t="s">
        <v>847</v>
      </c>
      <c r="C30" s="143"/>
      <c r="D30" s="143"/>
      <c r="E30" s="143"/>
      <c r="F30" s="143"/>
      <c r="G30" s="144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U30" s="111" t="str">
        <f t="shared" ref="U30" si="80">IF(U31&gt;=60,"ok","")</f>
        <v/>
      </c>
      <c r="V30" s="6"/>
      <c r="W30" s="249" t="str">
        <f t="shared" ref="W30" si="81">IFERROR(IF(Z32&gt;=28,"ok",""),"")</f>
        <v/>
      </c>
      <c r="X30" s="250"/>
      <c r="Y30" s="250"/>
      <c r="Z30" s="251"/>
      <c r="AB30" s="249" t="str">
        <f t="shared" ref="AB30" si="82">IFERROR(IF(AD32&gt;=18,"ok",""),"")</f>
        <v/>
      </c>
      <c r="AC30" s="250"/>
      <c r="AD30" s="251"/>
      <c r="AF30" s="249" t="str">
        <f t="shared" ref="AF30" si="83">IFERROR(IF(AI32&gt;=18,"ok",""),"")</f>
        <v/>
      </c>
      <c r="AG30" s="250"/>
      <c r="AH30" s="250"/>
      <c r="AI30" s="251"/>
      <c r="AK30" s="240" t="str">
        <f t="shared" ref="AK30" si="84">IF(OR(AND(U30="ok",W30="ok"),AND(U30="ok",AB30="ok"),AND(U30="ok",AF30="ok"))=TRUE,"LK-Kriterien vollständig erfüllt","")</f>
        <v/>
      </c>
      <c r="AM30" s="145"/>
      <c r="AN30" s="146"/>
      <c r="AO30" s="145"/>
    </row>
    <row r="31" spans="1:41" ht="12.9">
      <c r="A31" s="107">
        <v>2013</v>
      </c>
      <c r="B31" s="108" t="s">
        <v>853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U31" s="252"/>
      <c r="W31" s="106" t="s">
        <v>848</v>
      </c>
      <c r="X31" s="106" t="s">
        <v>849</v>
      </c>
      <c r="Y31" s="106" t="s">
        <v>16</v>
      </c>
      <c r="Z31" s="106" t="s">
        <v>860</v>
      </c>
      <c r="AA31" s="2"/>
      <c r="AB31" s="104" t="s">
        <v>4</v>
      </c>
      <c r="AC31" s="104" t="s">
        <v>16</v>
      </c>
      <c r="AD31" s="106" t="s">
        <v>860</v>
      </c>
      <c r="AE31" s="2"/>
      <c r="AF31" s="104" t="s">
        <v>5</v>
      </c>
      <c r="AG31" s="104" t="s">
        <v>6</v>
      </c>
      <c r="AH31" s="104" t="s">
        <v>16</v>
      </c>
      <c r="AI31" s="106" t="s">
        <v>860</v>
      </c>
      <c r="AK31" s="241"/>
      <c r="AM31" s="145"/>
      <c r="AN31" s="146"/>
      <c r="AO31" s="145"/>
    </row>
    <row r="32" spans="1:41">
      <c r="A32" s="127" t="s">
        <v>856</v>
      </c>
      <c r="B32" s="109" t="s">
        <v>851</v>
      </c>
      <c r="C32" s="122" t="str">
        <f>IF(C31="","",INT(IF(1+('DB-Rud'!F$103-C31)/(('DB-Rud'!F$103-'DB-Rud'!F$102)/19)&gt;20,"20",IF(1+('DB-Rud'!F$103-C31)/(('DB-Rud'!F$103-'DB-Rud'!F$102)/19)&lt;0,0,1+(('DB-Rud'!F$103-C31)/(('DB-Rud'!F$103-'DB-Rud'!F$102)/19))))))</f>
        <v/>
      </c>
      <c r="D32" s="122" t="str">
        <f>IF(D31="","",INT(IF(1+('DB-Rud'!G$103-D31)/(('DB-Rud'!G$103-'DB-Rud'!G$102)/19)&gt;20,"20",IF(1+('DB-Rud'!G$103-D31)/(('DB-Rud'!G$103-'DB-Rud'!G$102)/19)&lt;0,0,1+(('DB-Rud'!G$103-D31)/(('DB-Rud'!G$103-'DB-Rud'!G$102)/19))))))</f>
        <v/>
      </c>
      <c r="E32" s="122" t="str">
        <f>IF(E31="","",INT(IF(1+('DB-Rud'!H$103-E31)/(('DB-Rud'!H$103-'DB-Rud'!H$102)/19)&gt;20,"20",IF(1+('DB-Rud'!H$103-E31)/(('DB-Rud'!H$103-'DB-Rud'!H$102)/19)&lt;0,0,1+(('DB-Rud'!H$103-E31)/(('DB-Rud'!H$103-'DB-Rud'!H$102)/19))))))</f>
        <v/>
      </c>
      <c r="F32" s="122" t="str">
        <f>IF(F31="","",INT(IF(1+('DB-Rud'!I$103-F31)/(('DB-Rud'!I$103-'DB-Rud'!I$102)/19)&gt;20,"20",IF(1+('DB-Rud'!I$103-F31)/(('DB-Rud'!I$103-'DB-Rud'!I$102)/19)&lt;0,0,1+(('DB-Rud'!I$103-F31)/(('DB-Rud'!I$103-'DB-Rud'!I$102)/19))))))</f>
        <v/>
      </c>
      <c r="G32" s="122" t="str">
        <f>IF(G31="","",INT(IF(1+('DB-Rud'!J$103-G31)/(('DB-Rud'!J$103-'DB-Rud'!J$102)/19)&gt;20,"20",IF(1+('DB-Rud'!J$103-G31)/(('DB-Rud'!J$103-'DB-Rud'!J$102)/19)&lt;0,0,1+(('DB-Rud'!J$103-G31)/(('DB-Rud'!J$103-'DB-Rud'!J$102)/19))))))</f>
        <v/>
      </c>
      <c r="H32" s="122" t="str">
        <f>IF(H31="","",INT(IF(1+('DB-Rud'!K$103-H31)/(('DB-Rud'!K$103-'DB-Rud'!K$102)/19)&gt;20,"20",IF(1+('DB-Rud'!K$103-H31)/(('DB-Rud'!K$103-'DB-Rud'!K$102)/19)&lt;0,0,1+(('DB-Rud'!K$103-H31)/(('DB-Rud'!K$103-'DB-Rud'!K$102)/19))))))</f>
        <v/>
      </c>
      <c r="I32" s="122" t="str">
        <f>IF(I31="","",INT(IF(1+('DB-Rud'!L$103-I31)/(('DB-Rud'!L$103-'DB-Rud'!L$102)/19)&gt;20,"20",IF(1+('DB-Rud'!L$103-I31)/(('DB-Rud'!L$103-'DB-Rud'!L$102)/19)&lt;0,0,1+(('DB-Rud'!L$103-I31)/(('DB-Rud'!L$103-'DB-Rud'!L$102)/19))))))</f>
        <v/>
      </c>
      <c r="J32" s="122" t="str">
        <f>IF(J31="","",INT(IF(1+('DB-Rud'!M$103-J31)/(('DB-Rud'!M$103-'DB-Rud'!M$102)/19)&gt;20,"20",IF(1+('DB-Rud'!M$103-J31)/(('DB-Rud'!M$103-'DB-Rud'!M$102)/19)&lt;0,0,1+(('DB-Rud'!M$103-J31)/(('DB-Rud'!M$103-'DB-Rud'!M$102)/19))))))</f>
        <v/>
      </c>
      <c r="K32" s="122" t="str">
        <f>IF(K31="","",INT(IF(1+('DB-Rud'!N$103-K31)/(('DB-Rud'!N$103-'DB-Rud'!N$102)/19)&gt;20,"20",IF(1+('DB-Rud'!N$103-K31)/(('DB-Rud'!N$103-'DB-Rud'!N$102)/19)&lt;0,0,1+(('DB-Rud'!N$103-K31)/(('DB-Rud'!N$103-'DB-Rud'!N$102)/19))))))</f>
        <v/>
      </c>
      <c r="L32" s="122" t="str">
        <f>IF(L31="","",INT(IF(1+('DB-Rud'!O$103-L31)/(('DB-Rud'!O$103-'DB-Rud'!O$102)/19)&gt;20,"20",IF(1+('DB-Rud'!O$103-L31)/(('DB-Rud'!O$103-'DB-Rud'!O$102)/19)&lt;0,0,1+(('DB-Rud'!O$103-L31)/(('DB-Rud'!O$103-'DB-Rud'!O$102)/19))))))</f>
        <v/>
      </c>
      <c r="M32" s="122" t="str">
        <f>IF(M31="","",INT(IF(1+('DB-Rud'!P$103-M31)/(('DB-Rud'!P$103-'DB-Rud'!P$102)/19)&gt;20,"20",IF(1+('DB-Rud'!P$103-M31)/(('DB-Rud'!P$103-'DB-Rud'!P$102)/19)&lt;0,0,1+(('DB-Rud'!P$103-M31)/(('DB-Rud'!P$103-'DB-Rud'!P$102)/19))))))</f>
        <v/>
      </c>
      <c r="N32" s="122" t="str">
        <f>IF(N31="","",INT(IF(1+('DB-Rud'!Q$103-N31)/(('DB-Rud'!Q$103-'DB-Rud'!Q$102)/19)&gt;20,"20",IF(1+('DB-Rud'!Q$103-N31)/(('DB-Rud'!Q$103-'DB-Rud'!Q$102)/19)&lt;0,0,1+(('DB-Rud'!Q$103-N31)/(('DB-Rud'!Q$103-'DB-Rud'!Q$102)/19))))))</f>
        <v/>
      </c>
      <c r="O32" s="122" t="str">
        <f>IF(O31="","",INT(IF(1+('DB-Rud'!R$103-O31)/(('DB-Rud'!R$103-'DB-Rud'!R$102)/19)&gt;20,"20",IF(1+('DB-Rud'!R$103-O31)/(('DB-Rud'!R$103-'DB-Rud'!R$102)/19)&lt;0,0,1+(('DB-Rud'!R$103-O31)/(('DB-Rud'!R$103-'DB-Rud'!R$102)/19))))))</f>
        <v/>
      </c>
      <c r="P32" s="122" t="str">
        <f>IF(P31="","",INT(IF(1+('DB-Rud'!S$103-P31)/(('DB-Rud'!S$103-'DB-Rud'!S$102)/19)&gt;20,"20",IF(1+('DB-Rud'!S$103-P31)/(('DB-Rud'!S$103-'DB-Rud'!S$102)/19)&lt;0,0,1+(('DB-Rud'!S$103-P31)/(('DB-Rud'!S$103-'DB-Rud'!S$102)/19))))))</f>
        <v/>
      </c>
      <c r="Q32" s="122" t="str">
        <f>IF(Q31="","",INT(IF(1+('DB-Rud'!T$103-Q31)/(('DB-Rud'!T$103-'DB-Rud'!T$102)/19)&gt;20,"20",IF(1+('DB-Rud'!T$103-Q31)/(('DB-Rud'!T$103-'DB-Rud'!T$102)/19)&lt;0,0,1+(('DB-Rud'!T$103-Q31)/(('DB-Rud'!T$103-'DB-Rud'!T$102)/19))))))</f>
        <v/>
      </c>
      <c r="R32" s="122" t="str">
        <f>IF(R31="","",INT(IF(1+('DB-Rud'!U$103-R31)/(('DB-Rud'!U$103-'DB-Rud'!U$102)/19)&gt;20,"20",IF(1+('DB-Rud'!U$103-R31)/(('DB-Rud'!U$103-'DB-Rud'!U$102)/19)&lt;0,0,1+(('DB-Rud'!U$103-R31)/(('DB-Rud'!U$103-'DB-Rud'!U$102)/19))))))</f>
        <v/>
      </c>
      <c r="S32" s="122" t="str">
        <f>IF(S31="","",INT(IF(1+('DB-Rud'!V$103-S31)/(('DB-Rud'!V$103-'DB-Rud'!V$102)/19)&gt;20,"20",IF(1+('DB-Rud'!V$103-S31)/(('DB-Rud'!V$103-'DB-Rud'!V$102)/19)&lt;0,0,1+(('DB-Rud'!V$103-S31)/(('DB-Rud'!V$103-'DB-Rud'!V$102)/19))))))</f>
        <v/>
      </c>
      <c r="U32" s="244"/>
      <c r="W32" s="105">
        <f t="shared" ref="W32" si="85">IFERROR(INT(MAX(D32,J32,M32,P32)),"")</f>
        <v>0</v>
      </c>
      <c r="X32" s="105">
        <f t="shared" ref="X32" si="86">IFERROR(INT(MAX(E32,K32,N32,Q32)),"")</f>
        <v>0</v>
      </c>
      <c r="Y32" s="105">
        <f t="shared" ref="Y32" si="87">IFERROR(INT(MAX(R32,R32)),"")</f>
        <v>0</v>
      </c>
      <c r="Z32" s="105">
        <f t="shared" ref="Z32" si="88">Y32+X32+W32</f>
        <v>0</v>
      </c>
      <c r="AA32" s="97"/>
      <c r="AB32" s="105">
        <f t="shared" ref="AB32" si="89">IFERROR(INT(MAX(F32,F32)),"")</f>
        <v>0</v>
      </c>
      <c r="AC32" s="105">
        <f t="shared" ref="AC32" si="90">IFERROR(INT(MAX(R32,R32)),"")</f>
        <v>0</v>
      </c>
      <c r="AD32" s="105">
        <f t="shared" ref="AD32" si="91">IFERROR(AC32+AB32,"dd")</f>
        <v>0</v>
      </c>
      <c r="AE32" s="97"/>
      <c r="AF32" s="105">
        <f t="shared" ref="AF32" si="92">IFERROR(INT(MAX(G32,G32)),"")</f>
        <v>0</v>
      </c>
      <c r="AG32" s="105">
        <f t="shared" ref="AG32" si="93">IFERROR(INT(MAX(H32,H32)),"")</f>
        <v>0</v>
      </c>
      <c r="AH32" s="105">
        <f t="shared" ref="AH32" si="94">IFERROR(INT(MAX(R32,R32)),"")</f>
        <v>0</v>
      </c>
      <c r="AI32" s="105">
        <f t="shared" ref="AI32" si="95">IFERROR(MAX((AF32+AH32),(AG32+AH32)),"")</f>
        <v>0</v>
      </c>
      <c r="AJ32" s="2"/>
      <c r="AK32" s="242"/>
      <c r="AM32" s="145"/>
      <c r="AN32" s="146"/>
      <c r="AO32" s="145"/>
    </row>
    <row r="34" spans="1:41" s="1" customFormat="1" ht="15.45">
      <c r="A34" s="126" t="s">
        <v>855</v>
      </c>
      <c r="B34" s="142" t="s">
        <v>847</v>
      </c>
      <c r="C34" s="143"/>
      <c r="D34" s="143"/>
      <c r="E34" s="143"/>
      <c r="F34" s="143"/>
      <c r="G34" s="144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U34" s="111" t="str">
        <f t="shared" ref="U34" si="96">IF(U35&gt;=60,"ok","")</f>
        <v/>
      </c>
      <c r="V34" s="6"/>
      <c r="W34" s="249" t="str">
        <f t="shared" ref="W34" si="97">IFERROR(IF(Z36&gt;=28,"ok",""),"")</f>
        <v/>
      </c>
      <c r="X34" s="250"/>
      <c r="Y34" s="250"/>
      <c r="Z34" s="251"/>
      <c r="AB34" s="249" t="str">
        <f t="shared" ref="AB34" si="98">IFERROR(IF(AD36&gt;=18,"ok",""),"")</f>
        <v/>
      </c>
      <c r="AC34" s="250"/>
      <c r="AD34" s="251"/>
      <c r="AF34" s="249" t="str">
        <f t="shared" ref="AF34" si="99">IFERROR(IF(AI36&gt;=18,"ok",""),"")</f>
        <v/>
      </c>
      <c r="AG34" s="250"/>
      <c r="AH34" s="250"/>
      <c r="AI34" s="251"/>
      <c r="AK34" s="240" t="str">
        <f t="shared" ref="AK34" si="100">IF(OR(AND(U34="ok",W34="ok"),AND(U34="ok",AB34="ok"),AND(U34="ok",AF34="ok"))=TRUE,"LK-Kriterien vollständig erfüllt","")</f>
        <v/>
      </c>
      <c r="AM34" s="145"/>
      <c r="AN34" s="146"/>
      <c r="AO34" s="145"/>
    </row>
    <row r="35" spans="1:41" ht="12.9">
      <c r="A35" s="107">
        <v>2013</v>
      </c>
      <c r="B35" s="108" t="s">
        <v>853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U35" s="252"/>
      <c r="W35" s="106" t="s">
        <v>848</v>
      </c>
      <c r="X35" s="106" t="s">
        <v>849</v>
      </c>
      <c r="Y35" s="106" t="s">
        <v>16</v>
      </c>
      <c r="Z35" s="106" t="s">
        <v>860</v>
      </c>
      <c r="AA35" s="2"/>
      <c r="AB35" s="104" t="s">
        <v>4</v>
      </c>
      <c r="AC35" s="104" t="s">
        <v>16</v>
      </c>
      <c r="AD35" s="106" t="s">
        <v>860</v>
      </c>
      <c r="AE35" s="2"/>
      <c r="AF35" s="104" t="s">
        <v>5</v>
      </c>
      <c r="AG35" s="104" t="s">
        <v>6</v>
      </c>
      <c r="AH35" s="104" t="s">
        <v>16</v>
      </c>
      <c r="AI35" s="106" t="s">
        <v>860</v>
      </c>
      <c r="AK35" s="241"/>
      <c r="AM35" s="145"/>
      <c r="AN35" s="146"/>
      <c r="AO35" s="145"/>
    </row>
    <row r="36" spans="1:41">
      <c r="A36" s="127" t="s">
        <v>856</v>
      </c>
      <c r="B36" s="109" t="s">
        <v>851</v>
      </c>
      <c r="C36" s="122" t="str">
        <f>IF(C35="","",INT(IF(1+('DB-Rud'!F$103-C35)/(('DB-Rud'!F$103-'DB-Rud'!F$102)/19)&gt;20,"20",IF(1+('DB-Rud'!F$103-C35)/(('DB-Rud'!F$103-'DB-Rud'!F$102)/19)&lt;0,0,1+(('DB-Rud'!F$103-C35)/(('DB-Rud'!F$103-'DB-Rud'!F$102)/19))))))</f>
        <v/>
      </c>
      <c r="D36" s="122" t="str">
        <f>IF(D35="","",INT(IF(1+('DB-Rud'!G$103-D35)/(('DB-Rud'!G$103-'DB-Rud'!G$102)/19)&gt;20,"20",IF(1+('DB-Rud'!G$103-D35)/(('DB-Rud'!G$103-'DB-Rud'!G$102)/19)&lt;0,0,1+(('DB-Rud'!G$103-D35)/(('DB-Rud'!G$103-'DB-Rud'!G$102)/19))))))</f>
        <v/>
      </c>
      <c r="E36" s="122" t="str">
        <f>IF(E35="","",INT(IF(1+('DB-Rud'!H$103-E35)/(('DB-Rud'!H$103-'DB-Rud'!H$102)/19)&gt;20,"20",IF(1+('DB-Rud'!H$103-E35)/(('DB-Rud'!H$103-'DB-Rud'!H$102)/19)&lt;0,0,1+(('DB-Rud'!H$103-E35)/(('DB-Rud'!H$103-'DB-Rud'!H$102)/19))))))</f>
        <v/>
      </c>
      <c r="F36" s="122" t="str">
        <f>IF(F35="","",INT(IF(1+('DB-Rud'!I$103-F35)/(('DB-Rud'!I$103-'DB-Rud'!I$102)/19)&gt;20,"20",IF(1+('DB-Rud'!I$103-F35)/(('DB-Rud'!I$103-'DB-Rud'!I$102)/19)&lt;0,0,1+(('DB-Rud'!I$103-F35)/(('DB-Rud'!I$103-'DB-Rud'!I$102)/19))))))</f>
        <v/>
      </c>
      <c r="G36" s="122" t="str">
        <f>IF(G35="","",INT(IF(1+('DB-Rud'!J$103-G35)/(('DB-Rud'!J$103-'DB-Rud'!J$102)/19)&gt;20,"20",IF(1+('DB-Rud'!J$103-G35)/(('DB-Rud'!J$103-'DB-Rud'!J$102)/19)&lt;0,0,1+(('DB-Rud'!J$103-G35)/(('DB-Rud'!J$103-'DB-Rud'!J$102)/19))))))</f>
        <v/>
      </c>
      <c r="H36" s="122" t="str">
        <f>IF(H35="","",INT(IF(1+('DB-Rud'!K$103-H35)/(('DB-Rud'!K$103-'DB-Rud'!K$102)/19)&gt;20,"20",IF(1+('DB-Rud'!K$103-H35)/(('DB-Rud'!K$103-'DB-Rud'!K$102)/19)&lt;0,0,1+(('DB-Rud'!K$103-H35)/(('DB-Rud'!K$103-'DB-Rud'!K$102)/19))))))</f>
        <v/>
      </c>
      <c r="I36" s="122" t="str">
        <f>IF(I35="","",INT(IF(1+('DB-Rud'!L$103-I35)/(('DB-Rud'!L$103-'DB-Rud'!L$102)/19)&gt;20,"20",IF(1+('DB-Rud'!L$103-I35)/(('DB-Rud'!L$103-'DB-Rud'!L$102)/19)&lt;0,0,1+(('DB-Rud'!L$103-I35)/(('DB-Rud'!L$103-'DB-Rud'!L$102)/19))))))</f>
        <v/>
      </c>
      <c r="J36" s="122" t="str">
        <f>IF(J35="","",INT(IF(1+('DB-Rud'!M$103-J35)/(('DB-Rud'!M$103-'DB-Rud'!M$102)/19)&gt;20,"20",IF(1+('DB-Rud'!M$103-J35)/(('DB-Rud'!M$103-'DB-Rud'!M$102)/19)&lt;0,0,1+(('DB-Rud'!M$103-J35)/(('DB-Rud'!M$103-'DB-Rud'!M$102)/19))))))</f>
        <v/>
      </c>
      <c r="K36" s="122" t="str">
        <f>IF(K35="","",INT(IF(1+('DB-Rud'!N$103-K35)/(('DB-Rud'!N$103-'DB-Rud'!N$102)/19)&gt;20,"20",IF(1+('DB-Rud'!N$103-K35)/(('DB-Rud'!N$103-'DB-Rud'!N$102)/19)&lt;0,0,1+(('DB-Rud'!N$103-K35)/(('DB-Rud'!N$103-'DB-Rud'!N$102)/19))))))</f>
        <v/>
      </c>
      <c r="L36" s="122" t="str">
        <f>IF(L35="","",INT(IF(1+('DB-Rud'!O$103-L35)/(('DB-Rud'!O$103-'DB-Rud'!O$102)/19)&gt;20,"20",IF(1+('DB-Rud'!O$103-L35)/(('DB-Rud'!O$103-'DB-Rud'!O$102)/19)&lt;0,0,1+(('DB-Rud'!O$103-L35)/(('DB-Rud'!O$103-'DB-Rud'!O$102)/19))))))</f>
        <v/>
      </c>
      <c r="M36" s="122" t="str">
        <f>IF(M35="","",INT(IF(1+('DB-Rud'!P$103-M35)/(('DB-Rud'!P$103-'DB-Rud'!P$102)/19)&gt;20,"20",IF(1+('DB-Rud'!P$103-M35)/(('DB-Rud'!P$103-'DB-Rud'!P$102)/19)&lt;0,0,1+(('DB-Rud'!P$103-M35)/(('DB-Rud'!P$103-'DB-Rud'!P$102)/19))))))</f>
        <v/>
      </c>
      <c r="N36" s="122" t="str">
        <f>IF(N35="","",INT(IF(1+('DB-Rud'!Q$103-N35)/(('DB-Rud'!Q$103-'DB-Rud'!Q$102)/19)&gt;20,"20",IF(1+('DB-Rud'!Q$103-N35)/(('DB-Rud'!Q$103-'DB-Rud'!Q$102)/19)&lt;0,0,1+(('DB-Rud'!Q$103-N35)/(('DB-Rud'!Q$103-'DB-Rud'!Q$102)/19))))))</f>
        <v/>
      </c>
      <c r="O36" s="122" t="str">
        <f>IF(O35="","",INT(IF(1+('DB-Rud'!R$103-O35)/(('DB-Rud'!R$103-'DB-Rud'!R$102)/19)&gt;20,"20",IF(1+('DB-Rud'!R$103-O35)/(('DB-Rud'!R$103-'DB-Rud'!R$102)/19)&lt;0,0,1+(('DB-Rud'!R$103-O35)/(('DB-Rud'!R$103-'DB-Rud'!R$102)/19))))))</f>
        <v/>
      </c>
      <c r="P36" s="122" t="str">
        <f>IF(P35="","",INT(IF(1+('DB-Rud'!S$103-P35)/(('DB-Rud'!S$103-'DB-Rud'!S$102)/19)&gt;20,"20",IF(1+('DB-Rud'!S$103-P35)/(('DB-Rud'!S$103-'DB-Rud'!S$102)/19)&lt;0,0,1+(('DB-Rud'!S$103-P35)/(('DB-Rud'!S$103-'DB-Rud'!S$102)/19))))))</f>
        <v/>
      </c>
      <c r="Q36" s="122" t="str">
        <f>IF(Q35="","",INT(IF(1+('DB-Rud'!T$103-Q35)/(('DB-Rud'!T$103-'DB-Rud'!T$102)/19)&gt;20,"20",IF(1+('DB-Rud'!T$103-Q35)/(('DB-Rud'!T$103-'DB-Rud'!T$102)/19)&lt;0,0,1+(('DB-Rud'!T$103-Q35)/(('DB-Rud'!T$103-'DB-Rud'!T$102)/19))))))</f>
        <v/>
      </c>
      <c r="R36" s="122" t="str">
        <f>IF(R35="","",INT(IF(1+('DB-Rud'!U$103-R35)/(('DB-Rud'!U$103-'DB-Rud'!U$102)/19)&gt;20,"20",IF(1+('DB-Rud'!U$103-R35)/(('DB-Rud'!U$103-'DB-Rud'!U$102)/19)&lt;0,0,1+(('DB-Rud'!U$103-R35)/(('DB-Rud'!U$103-'DB-Rud'!U$102)/19))))))</f>
        <v/>
      </c>
      <c r="S36" s="122" t="str">
        <f>IF(S35="","",INT(IF(1+('DB-Rud'!V$103-S35)/(('DB-Rud'!V$103-'DB-Rud'!V$102)/19)&gt;20,"20",IF(1+('DB-Rud'!V$103-S35)/(('DB-Rud'!V$103-'DB-Rud'!V$102)/19)&lt;0,0,1+(('DB-Rud'!V$103-S35)/(('DB-Rud'!V$103-'DB-Rud'!V$102)/19))))))</f>
        <v/>
      </c>
      <c r="U36" s="244"/>
      <c r="W36" s="105">
        <f t="shared" ref="W36" si="101">IFERROR(INT(MAX(D36,J36,M36,P36)),"")</f>
        <v>0</v>
      </c>
      <c r="X36" s="105">
        <f t="shared" ref="X36" si="102">IFERROR(INT(MAX(E36,K36,N36,Q36)),"")</f>
        <v>0</v>
      </c>
      <c r="Y36" s="105">
        <f t="shared" ref="Y36" si="103">IFERROR(INT(MAX(R36,R36)),"")</f>
        <v>0</v>
      </c>
      <c r="Z36" s="105">
        <f t="shared" ref="Z36" si="104">Y36+X36+W36</f>
        <v>0</v>
      </c>
      <c r="AA36" s="97"/>
      <c r="AB36" s="105">
        <f t="shared" ref="AB36" si="105">IFERROR(INT(MAX(F36,F36)),"")</f>
        <v>0</v>
      </c>
      <c r="AC36" s="105">
        <f t="shared" ref="AC36" si="106">IFERROR(INT(MAX(R36,R36)),"")</f>
        <v>0</v>
      </c>
      <c r="AD36" s="105">
        <f t="shared" ref="AD36" si="107">IFERROR(AC36+AB36,"dd")</f>
        <v>0</v>
      </c>
      <c r="AE36" s="97"/>
      <c r="AF36" s="105">
        <f t="shared" ref="AF36" si="108">IFERROR(INT(MAX(G36,G36)),"")</f>
        <v>0</v>
      </c>
      <c r="AG36" s="105">
        <f t="shared" ref="AG36" si="109">IFERROR(INT(MAX(H36,H36)),"")</f>
        <v>0</v>
      </c>
      <c r="AH36" s="105">
        <f t="shared" ref="AH36" si="110">IFERROR(INT(MAX(R36,R36)),"")</f>
        <v>0</v>
      </c>
      <c r="AI36" s="105">
        <f t="shared" ref="AI36" si="111">IFERROR(MAX((AF36+AH36),(AG36+AH36)),"")</f>
        <v>0</v>
      </c>
      <c r="AJ36" s="2"/>
      <c r="AK36" s="242"/>
      <c r="AM36" s="145"/>
      <c r="AN36" s="146"/>
      <c r="AO36" s="145"/>
    </row>
    <row r="38" spans="1:41" s="1" customFormat="1" ht="15.45">
      <c r="A38" s="126" t="s">
        <v>855</v>
      </c>
      <c r="B38" s="142" t="s">
        <v>847</v>
      </c>
      <c r="C38" s="143"/>
      <c r="D38" s="143"/>
      <c r="E38" s="143"/>
      <c r="F38" s="143"/>
      <c r="G38" s="144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U38" s="111" t="str">
        <f t="shared" ref="U38" si="112">IF(U39&gt;=60,"ok","")</f>
        <v/>
      </c>
      <c r="V38" s="6"/>
      <c r="W38" s="249" t="str">
        <f t="shared" ref="W38" si="113">IFERROR(IF(Z40&gt;=28,"ok",""),"")</f>
        <v/>
      </c>
      <c r="X38" s="250"/>
      <c r="Y38" s="250"/>
      <c r="Z38" s="251"/>
      <c r="AB38" s="249" t="str">
        <f t="shared" ref="AB38" si="114">IFERROR(IF(AD40&gt;=18,"ok",""),"")</f>
        <v/>
      </c>
      <c r="AC38" s="250"/>
      <c r="AD38" s="251"/>
      <c r="AF38" s="249" t="str">
        <f t="shared" ref="AF38" si="115">IFERROR(IF(AI40&gt;=18,"ok",""),"")</f>
        <v/>
      </c>
      <c r="AG38" s="250"/>
      <c r="AH38" s="250"/>
      <c r="AI38" s="251"/>
      <c r="AK38" s="240" t="str">
        <f t="shared" ref="AK38" si="116">IF(OR(AND(U38="ok",W38="ok"),AND(U38="ok",AB38="ok"),AND(U38="ok",AF38="ok"))=TRUE,"LK-Kriterien vollständig erfüllt","")</f>
        <v/>
      </c>
      <c r="AM38" s="145"/>
      <c r="AN38" s="146"/>
      <c r="AO38" s="145"/>
    </row>
    <row r="39" spans="1:41" ht="12.9">
      <c r="A39" s="107">
        <v>2013</v>
      </c>
      <c r="B39" s="108" t="s">
        <v>853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U39" s="252"/>
      <c r="W39" s="106" t="s">
        <v>848</v>
      </c>
      <c r="X39" s="106" t="s">
        <v>849</v>
      </c>
      <c r="Y39" s="106" t="s">
        <v>16</v>
      </c>
      <c r="Z39" s="106" t="s">
        <v>860</v>
      </c>
      <c r="AA39" s="2"/>
      <c r="AB39" s="104" t="s">
        <v>4</v>
      </c>
      <c r="AC39" s="104" t="s">
        <v>16</v>
      </c>
      <c r="AD39" s="106" t="s">
        <v>860</v>
      </c>
      <c r="AE39" s="2"/>
      <c r="AF39" s="104" t="s">
        <v>5</v>
      </c>
      <c r="AG39" s="104" t="s">
        <v>6</v>
      </c>
      <c r="AH39" s="104" t="s">
        <v>16</v>
      </c>
      <c r="AI39" s="106" t="s">
        <v>860</v>
      </c>
      <c r="AK39" s="241"/>
      <c r="AM39" s="145"/>
      <c r="AN39" s="146"/>
      <c r="AO39" s="145"/>
    </row>
    <row r="40" spans="1:41">
      <c r="A40" s="127" t="s">
        <v>856</v>
      </c>
      <c r="B40" s="109" t="s">
        <v>851</v>
      </c>
      <c r="C40" s="122" t="str">
        <f>IF(C39="","",INT(IF(1+('DB-Rud'!F$103-C39)/(('DB-Rud'!F$103-'DB-Rud'!F$102)/19)&gt;20,"20",IF(1+('DB-Rud'!F$103-C39)/(('DB-Rud'!F$103-'DB-Rud'!F$102)/19)&lt;0,0,1+(('DB-Rud'!F$103-C39)/(('DB-Rud'!F$103-'DB-Rud'!F$102)/19))))))</f>
        <v/>
      </c>
      <c r="D40" s="122" t="str">
        <f>IF(D39="","",INT(IF(1+('DB-Rud'!G$103-D39)/(('DB-Rud'!G$103-'DB-Rud'!G$102)/19)&gt;20,"20",IF(1+('DB-Rud'!G$103-D39)/(('DB-Rud'!G$103-'DB-Rud'!G$102)/19)&lt;0,0,1+(('DB-Rud'!G$103-D39)/(('DB-Rud'!G$103-'DB-Rud'!G$102)/19))))))</f>
        <v/>
      </c>
      <c r="E40" s="122" t="str">
        <f>IF(E39="","",INT(IF(1+('DB-Rud'!H$103-E39)/(('DB-Rud'!H$103-'DB-Rud'!H$102)/19)&gt;20,"20",IF(1+('DB-Rud'!H$103-E39)/(('DB-Rud'!H$103-'DB-Rud'!H$102)/19)&lt;0,0,1+(('DB-Rud'!H$103-E39)/(('DB-Rud'!H$103-'DB-Rud'!H$102)/19))))))</f>
        <v/>
      </c>
      <c r="F40" s="122" t="str">
        <f>IF(F39="","",INT(IF(1+('DB-Rud'!I$103-F39)/(('DB-Rud'!I$103-'DB-Rud'!I$102)/19)&gt;20,"20",IF(1+('DB-Rud'!I$103-F39)/(('DB-Rud'!I$103-'DB-Rud'!I$102)/19)&lt;0,0,1+(('DB-Rud'!I$103-F39)/(('DB-Rud'!I$103-'DB-Rud'!I$102)/19))))))</f>
        <v/>
      </c>
      <c r="G40" s="122" t="str">
        <f>IF(G39="","",INT(IF(1+('DB-Rud'!J$103-G39)/(('DB-Rud'!J$103-'DB-Rud'!J$102)/19)&gt;20,"20",IF(1+('DB-Rud'!J$103-G39)/(('DB-Rud'!J$103-'DB-Rud'!J$102)/19)&lt;0,0,1+(('DB-Rud'!J$103-G39)/(('DB-Rud'!J$103-'DB-Rud'!J$102)/19))))))</f>
        <v/>
      </c>
      <c r="H40" s="122" t="str">
        <f>IF(H39="","",INT(IF(1+('DB-Rud'!K$103-H39)/(('DB-Rud'!K$103-'DB-Rud'!K$102)/19)&gt;20,"20",IF(1+('DB-Rud'!K$103-H39)/(('DB-Rud'!K$103-'DB-Rud'!K$102)/19)&lt;0,0,1+(('DB-Rud'!K$103-H39)/(('DB-Rud'!K$103-'DB-Rud'!K$102)/19))))))</f>
        <v/>
      </c>
      <c r="I40" s="122" t="str">
        <f>IF(I39="","",INT(IF(1+('DB-Rud'!L$103-I39)/(('DB-Rud'!L$103-'DB-Rud'!L$102)/19)&gt;20,"20",IF(1+('DB-Rud'!L$103-I39)/(('DB-Rud'!L$103-'DB-Rud'!L$102)/19)&lt;0,0,1+(('DB-Rud'!L$103-I39)/(('DB-Rud'!L$103-'DB-Rud'!L$102)/19))))))</f>
        <v/>
      </c>
      <c r="J40" s="122" t="str">
        <f>IF(J39="","",INT(IF(1+('DB-Rud'!M$103-J39)/(('DB-Rud'!M$103-'DB-Rud'!M$102)/19)&gt;20,"20",IF(1+('DB-Rud'!M$103-J39)/(('DB-Rud'!M$103-'DB-Rud'!M$102)/19)&lt;0,0,1+(('DB-Rud'!M$103-J39)/(('DB-Rud'!M$103-'DB-Rud'!M$102)/19))))))</f>
        <v/>
      </c>
      <c r="K40" s="122" t="str">
        <f>IF(K39="","",INT(IF(1+('DB-Rud'!N$103-K39)/(('DB-Rud'!N$103-'DB-Rud'!N$102)/19)&gt;20,"20",IF(1+('DB-Rud'!N$103-K39)/(('DB-Rud'!N$103-'DB-Rud'!N$102)/19)&lt;0,0,1+(('DB-Rud'!N$103-K39)/(('DB-Rud'!N$103-'DB-Rud'!N$102)/19))))))</f>
        <v/>
      </c>
      <c r="L40" s="122" t="str">
        <f>IF(L39="","",INT(IF(1+('DB-Rud'!O$103-L39)/(('DB-Rud'!O$103-'DB-Rud'!O$102)/19)&gt;20,"20",IF(1+('DB-Rud'!O$103-L39)/(('DB-Rud'!O$103-'DB-Rud'!O$102)/19)&lt;0,0,1+(('DB-Rud'!O$103-L39)/(('DB-Rud'!O$103-'DB-Rud'!O$102)/19))))))</f>
        <v/>
      </c>
      <c r="M40" s="122" t="str">
        <f>IF(M39="","",INT(IF(1+('DB-Rud'!P$103-M39)/(('DB-Rud'!P$103-'DB-Rud'!P$102)/19)&gt;20,"20",IF(1+('DB-Rud'!P$103-M39)/(('DB-Rud'!P$103-'DB-Rud'!P$102)/19)&lt;0,0,1+(('DB-Rud'!P$103-M39)/(('DB-Rud'!P$103-'DB-Rud'!P$102)/19))))))</f>
        <v/>
      </c>
      <c r="N40" s="122" t="str">
        <f>IF(N39="","",INT(IF(1+('DB-Rud'!Q$103-N39)/(('DB-Rud'!Q$103-'DB-Rud'!Q$102)/19)&gt;20,"20",IF(1+('DB-Rud'!Q$103-N39)/(('DB-Rud'!Q$103-'DB-Rud'!Q$102)/19)&lt;0,0,1+(('DB-Rud'!Q$103-N39)/(('DB-Rud'!Q$103-'DB-Rud'!Q$102)/19))))))</f>
        <v/>
      </c>
      <c r="O40" s="122" t="str">
        <f>IF(O39="","",INT(IF(1+('DB-Rud'!R$103-O39)/(('DB-Rud'!R$103-'DB-Rud'!R$102)/19)&gt;20,"20",IF(1+('DB-Rud'!R$103-O39)/(('DB-Rud'!R$103-'DB-Rud'!R$102)/19)&lt;0,0,1+(('DB-Rud'!R$103-O39)/(('DB-Rud'!R$103-'DB-Rud'!R$102)/19))))))</f>
        <v/>
      </c>
      <c r="P40" s="122" t="str">
        <f>IF(P39="","",INT(IF(1+('DB-Rud'!S$103-P39)/(('DB-Rud'!S$103-'DB-Rud'!S$102)/19)&gt;20,"20",IF(1+('DB-Rud'!S$103-P39)/(('DB-Rud'!S$103-'DB-Rud'!S$102)/19)&lt;0,0,1+(('DB-Rud'!S$103-P39)/(('DB-Rud'!S$103-'DB-Rud'!S$102)/19))))))</f>
        <v/>
      </c>
      <c r="Q40" s="122" t="str">
        <f>IF(Q39="","",INT(IF(1+('DB-Rud'!T$103-Q39)/(('DB-Rud'!T$103-'DB-Rud'!T$102)/19)&gt;20,"20",IF(1+('DB-Rud'!T$103-Q39)/(('DB-Rud'!T$103-'DB-Rud'!T$102)/19)&lt;0,0,1+(('DB-Rud'!T$103-Q39)/(('DB-Rud'!T$103-'DB-Rud'!T$102)/19))))))</f>
        <v/>
      </c>
      <c r="R40" s="122" t="str">
        <f>IF(R39="","",INT(IF(1+('DB-Rud'!U$103-R39)/(('DB-Rud'!U$103-'DB-Rud'!U$102)/19)&gt;20,"20",IF(1+('DB-Rud'!U$103-R39)/(('DB-Rud'!U$103-'DB-Rud'!U$102)/19)&lt;0,0,1+(('DB-Rud'!U$103-R39)/(('DB-Rud'!U$103-'DB-Rud'!U$102)/19))))))</f>
        <v/>
      </c>
      <c r="S40" s="122" t="str">
        <f>IF(S39="","",INT(IF(1+('DB-Rud'!V$103-S39)/(('DB-Rud'!V$103-'DB-Rud'!V$102)/19)&gt;20,"20",IF(1+('DB-Rud'!V$103-S39)/(('DB-Rud'!V$103-'DB-Rud'!V$102)/19)&lt;0,0,1+(('DB-Rud'!V$103-S39)/(('DB-Rud'!V$103-'DB-Rud'!V$102)/19))))))</f>
        <v/>
      </c>
      <c r="U40" s="244"/>
      <c r="W40" s="105">
        <f t="shared" ref="W40" si="117">IFERROR(INT(MAX(D40,J40,M40,P40)),"")</f>
        <v>0</v>
      </c>
      <c r="X40" s="105">
        <f t="shared" ref="X40" si="118">IFERROR(INT(MAX(E40,K40,N40,Q40)),"")</f>
        <v>0</v>
      </c>
      <c r="Y40" s="105">
        <f t="shared" ref="Y40" si="119">IFERROR(INT(MAX(R40,R40)),"")</f>
        <v>0</v>
      </c>
      <c r="Z40" s="105">
        <f t="shared" ref="Z40" si="120">Y40+X40+W40</f>
        <v>0</v>
      </c>
      <c r="AA40" s="97"/>
      <c r="AB40" s="105">
        <f t="shared" ref="AB40" si="121">IFERROR(INT(MAX(F40,F40)),"")</f>
        <v>0</v>
      </c>
      <c r="AC40" s="105">
        <f t="shared" ref="AC40" si="122">IFERROR(INT(MAX(R40,R40)),"")</f>
        <v>0</v>
      </c>
      <c r="AD40" s="105">
        <f t="shared" ref="AD40" si="123">IFERROR(AC40+AB40,"dd")</f>
        <v>0</v>
      </c>
      <c r="AE40" s="97"/>
      <c r="AF40" s="105">
        <f t="shared" ref="AF40" si="124">IFERROR(INT(MAX(G40,G40)),"")</f>
        <v>0</v>
      </c>
      <c r="AG40" s="105">
        <f t="shared" ref="AG40" si="125">IFERROR(INT(MAX(H40,H40)),"")</f>
        <v>0</v>
      </c>
      <c r="AH40" s="105">
        <f t="shared" ref="AH40" si="126">IFERROR(INT(MAX(R40,R40)),"")</f>
        <v>0</v>
      </c>
      <c r="AI40" s="105">
        <f t="shared" ref="AI40" si="127">IFERROR(MAX((AF40+AH40),(AG40+AH40)),"")</f>
        <v>0</v>
      </c>
      <c r="AJ40" s="2"/>
      <c r="AK40" s="242"/>
      <c r="AM40" s="145"/>
      <c r="AN40" s="146"/>
      <c r="AO40" s="145"/>
    </row>
    <row r="42" spans="1:41" s="1" customFormat="1" ht="15.45">
      <c r="A42" s="126" t="s">
        <v>855</v>
      </c>
      <c r="B42" s="142" t="s">
        <v>847</v>
      </c>
      <c r="C42" s="143"/>
      <c r="D42" s="143"/>
      <c r="E42" s="143"/>
      <c r="F42" s="143"/>
      <c r="G42" s="144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U42" s="111" t="str">
        <f t="shared" ref="U42" si="128">IF(U43&gt;=60,"ok","")</f>
        <v/>
      </c>
      <c r="V42" s="6"/>
      <c r="W42" s="249" t="str">
        <f t="shared" ref="W42" si="129">IFERROR(IF(Z44&gt;=28,"ok",""),"")</f>
        <v/>
      </c>
      <c r="X42" s="250"/>
      <c r="Y42" s="250"/>
      <c r="Z42" s="251"/>
      <c r="AB42" s="249" t="str">
        <f t="shared" ref="AB42" si="130">IFERROR(IF(AD44&gt;=18,"ok",""),"")</f>
        <v/>
      </c>
      <c r="AC42" s="250"/>
      <c r="AD42" s="251"/>
      <c r="AF42" s="249" t="str">
        <f t="shared" ref="AF42" si="131">IFERROR(IF(AI44&gt;=18,"ok",""),"")</f>
        <v/>
      </c>
      <c r="AG42" s="250"/>
      <c r="AH42" s="250"/>
      <c r="AI42" s="251"/>
      <c r="AK42" s="240" t="str">
        <f t="shared" ref="AK42" si="132">IF(OR(AND(U42="ok",W42="ok"),AND(U42="ok",AB42="ok"),AND(U42="ok",AF42="ok"))=TRUE,"LK-Kriterien vollständig erfüllt","")</f>
        <v/>
      </c>
      <c r="AM42" s="145"/>
      <c r="AN42" s="146"/>
      <c r="AO42" s="145"/>
    </row>
    <row r="43" spans="1:41" ht="12.9">
      <c r="A43" s="107">
        <v>2013</v>
      </c>
      <c r="B43" s="108" t="s">
        <v>853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U43" s="252"/>
      <c r="W43" s="106" t="s">
        <v>848</v>
      </c>
      <c r="X43" s="106" t="s">
        <v>849</v>
      </c>
      <c r="Y43" s="106" t="s">
        <v>16</v>
      </c>
      <c r="Z43" s="106" t="s">
        <v>860</v>
      </c>
      <c r="AA43" s="2"/>
      <c r="AB43" s="104" t="s">
        <v>4</v>
      </c>
      <c r="AC43" s="104" t="s">
        <v>16</v>
      </c>
      <c r="AD43" s="106" t="s">
        <v>860</v>
      </c>
      <c r="AE43" s="2"/>
      <c r="AF43" s="104" t="s">
        <v>5</v>
      </c>
      <c r="AG43" s="104" t="s">
        <v>6</v>
      </c>
      <c r="AH43" s="104" t="s">
        <v>16</v>
      </c>
      <c r="AI43" s="106" t="s">
        <v>860</v>
      </c>
      <c r="AK43" s="241"/>
      <c r="AM43" s="145"/>
      <c r="AN43" s="146"/>
      <c r="AO43" s="145"/>
    </row>
    <row r="44" spans="1:41">
      <c r="A44" s="127" t="s">
        <v>856</v>
      </c>
      <c r="B44" s="109" t="s">
        <v>851</v>
      </c>
      <c r="C44" s="122" t="str">
        <f>IF(C43="","",INT(IF(1+('DB-Rud'!F$103-C43)/(('DB-Rud'!F$103-'DB-Rud'!F$102)/19)&gt;20,"20",IF(1+('DB-Rud'!F$103-C43)/(('DB-Rud'!F$103-'DB-Rud'!F$102)/19)&lt;0,0,1+(('DB-Rud'!F$103-C43)/(('DB-Rud'!F$103-'DB-Rud'!F$102)/19))))))</f>
        <v/>
      </c>
      <c r="D44" s="122" t="str">
        <f>IF(D43="","",INT(IF(1+('DB-Rud'!G$103-D43)/(('DB-Rud'!G$103-'DB-Rud'!G$102)/19)&gt;20,"20",IF(1+('DB-Rud'!G$103-D43)/(('DB-Rud'!G$103-'DB-Rud'!G$102)/19)&lt;0,0,1+(('DB-Rud'!G$103-D43)/(('DB-Rud'!G$103-'DB-Rud'!G$102)/19))))))</f>
        <v/>
      </c>
      <c r="E44" s="122" t="str">
        <f>IF(E43="","",INT(IF(1+('DB-Rud'!H$103-E43)/(('DB-Rud'!H$103-'DB-Rud'!H$102)/19)&gt;20,"20",IF(1+('DB-Rud'!H$103-E43)/(('DB-Rud'!H$103-'DB-Rud'!H$102)/19)&lt;0,0,1+(('DB-Rud'!H$103-E43)/(('DB-Rud'!H$103-'DB-Rud'!H$102)/19))))))</f>
        <v/>
      </c>
      <c r="F44" s="122" t="str">
        <f>IF(F43="","",INT(IF(1+('DB-Rud'!I$103-F43)/(('DB-Rud'!I$103-'DB-Rud'!I$102)/19)&gt;20,"20",IF(1+('DB-Rud'!I$103-F43)/(('DB-Rud'!I$103-'DB-Rud'!I$102)/19)&lt;0,0,1+(('DB-Rud'!I$103-F43)/(('DB-Rud'!I$103-'DB-Rud'!I$102)/19))))))</f>
        <v/>
      </c>
      <c r="G44" s="122" t="str">
        <f>IF(G43="","",INT(IF(1+('DB-Rud'!J$103-G43)/(('DB-Rud'!J$103-'DB-Rud'!J$102)/19)&gt;20,"20",IF(1+('DB-Rud'!J$103-G43)/(('DB-Rud'!J$103-'DB-Rud'!J$102)/19)&lt;0,0,1+(('DB-Rud'!J$103-G43)/(('DB-Rud'!J$103-'DB-Rud'!J$102)/19))))))</f>
        <v/>
      </c>
      <c r="H44" s="122" t="str">
        <f>IF(H43="","",INT(IF(1+('DB-Rud'!K$103-H43)/(('DB-Rud'!K$103-'DB-Rud'!K$102)/19)&gt;20,"20",IF(1+('DB-Rud'!K$103-H43)/(('DB-Rud'!K$103-'DB-Rud'!K$102)/19)&lt;0,0,1+(('DB-Rud'!K$103-H43)/(('DB-Rud'!K$103-'DB-Rud'!K$102)/19))))))</f>
        <v/>
      </c>
      <c r="I44" s="122" t="str">
        <f>IF(I43="","",INT(IF(1+('DB-Rud'!L$103-I43)/(('DB-Rud'!L$103-'DB-Rud'!L$102)/19)&gt;20,"20",IF(1+('DB-Rud'!L$103-I43)/(('DB-Rud'!L$103-'DB-Rud'!L$102)/19)&lt;0,0,1+(('DB-Rud'!L$103-I43)/(('DB-Rud'!L$103-'DB-Rud'!L$102)/19))))))</f>
        <v/>
      </c>
      <c r="J44" s="122" t="str">
        <f>IF(J43="","",INT(IF(1+('DB-Rud'!M$103-J43)/(('DB-Rud'!M$103-'DB-Rud'!M$102)/19)&gt;20,"20",IF(1+('DB-Rud'!M$103-J43)/(('DB-Rud'!M$103-'DB-Rud'!M$102)/19)&lt;0,0,1+(('DB-Rud'!M$103-J43)/(('DB-Rud'!M$103-'DB-Rud'!M$102)/19))))))</f>
        <v/>
      </c>
      <c r="K44" s="122" t="str">
        <f>IF(K43="","",INT(IF(1+('DB-Rud'!N$103-K43)/(('DB-Rud'!N$103-'DB-Rud'!N$102)/19)&gt;20,"20",IF(1+('DB-Rud'!N$103-K43)/(('DB-Rud'!N$103-'DB-Rud'!N$102)/19)&lt;0,0,1+(('DB-Rud'!N$103-K43)/(('DB-Rud'!N$103-'DB-Rud'!N$102)/19))))))</f>
        <v/>
      </c>
      <c r="L44" s="122" t="str">
        <f>IF(L43="","",INT(IF(1+('DB-Rud'!O$103-L43)/(('DB-Rud'!O$103-'DB-Rud'!O$102)/19)&gt;20,"20",IF(1+('DB-Rud'!O$103-L43)/(('DB-Rud'!O$103-'DB-Rud'!O$102)/19)&lt;0,0,1+(('DB-Rud'!O$103-L43)/(('DB-Rud'!O$103-'DB-Rud'!O$102)/19))))))</f>
        <v/>
      </c>
      <c r="M44" s="122" t="str">
        <f>IF(M43="","",INT(IF(1+('DB-Rud'!P$103-M43)/(('DB-Rud'!P$103-'DB-Rud'!P$102)/19)&gt;20,"20",IF(1+('DB-Rud'!P$103-M43)/(('DB-Rud'!P$103-'DB-Rud'!P$102)/19)&lt;0,0,1+(('DB-Rud'!P$103-M43)/(('DB-Rud'!P$103-'DB-Rud'!P$102)/19))))))</f>
        <v/>
      </c>
      <c r="N44" s="122" t="str">
        <f>IF(N43="","",INT(IF(1+('DB-Rud'!Q$103-N43)/(('DB-Rud'!Q$103-'DB-Rud'!Q$102)/19)&gt;20,"20",IF(1+('DB-Rud'!Q$103-N43)/(('DB-Rud'!Q$103-'DB-Rud'!Q$102)/19)&lt;0,0,1+(('DB-Rud'!Q$103-N43)/(('DB-Rud'!Q$103-'DB-Rud'!Q$102)/19))))))</f>
        <v/>
      </c>
      <c r="O44" s="122" t="str">
        <f>IF(O43="","",INT(IF(1+('DB-Rud'!R$103-O43)/(('DB-Rud'!R$103-'DB-Rud'!R$102)/19)&gt;20,"20",IF(1+('DB-Rud'!R$103-O43)/(('DB-Rud'!R$103-'DB-Rud'!R$102)/19)&lt;0,0,1+(('DB-Rud'!R$103-O43)/(('DB-Rud'!R$103-'DB-Rud'!R$102)/19))))))</f>
        <v/>
      </c>
      <c r="P44" s="122" t="str">
        <f>IF(P43="","",INT(IF(1+('DB-Rud'!S$103-P43)/(('DB-Rud'!S$103-'DB-Rud'!S$102)/19)&gt;20,"20",IF(1+('DB-Rud'!S$103-P43)/(('DB-Rud'!S$103-'DB-Rud'!S$102)/19)&lt;0,0,1+(('DB-Rud'!S$103-P43)/(('DB-Rud'!S$103-'DB-Rud'!S$102)/19))))))</f>
        <v/>
      </c>
      <c r="Q44" s="122" t="str">
        <f>IF(Q43="","",INT(IF(1+('DB-Rud'!T$103-Q43)/(('DB-Rud'!T$103-'DB-Rud'!T$102)/19)&gt;20,"20",IF(1+('DB-Rud'!T$103-Q43)/(('DB-Rud'!T$103-'DB-Rud'!T$102)/19)&lt;0,0,1+(('DB-Rud'!T$103-Q43)/(('DB-Rud'!T$103-'DB-Rud'!T$102)/19))))))</f>
        <v/>
      </c>
      <c r="R44" s="122" t="str">
        <f>IF(R43="","",INT(IF(1+('DB-Rud'!U$103-R43)/(('DB-Rud'!U$103-'DB-Rud'!U$102)/19)&gt;20,"20",IF(1+('DB-Rud'!U$103-R43)/(('DB-Rud'!U$103-'DB-Rud'!U$102)/19)&lt;0,0,1+(('DB-Rud'!U$103-R43)/(('DB-Rud'!U$103-'DB-Rud'!U$102)/19))))))</f>
        <v/>
      </c>
      <c r="S44" s="122" t="str">
        <f>IF(S43="","",INT(IF(1+('DB-Rud'!V$103-S43)/(('DB-Rud'!V$103-'DB-Rud'!V$102)/19)&gt;20,"20",IF(1+('DB-Rud'!V$103-S43)/(('DB-Rud'!V$103-'DB-Rud'!V$102)/19)&lt;0,0,1+(('DB-Rud'!V$103-S43)/(('DB-Rud'!V$103-'DB-Rud'!V$102)/19))))))</f>
        <v/>
      </c>
      <c r="U44" s="244"/>
      <c r="W44" s="105">
        <f t="shared" ref="W44" si="133">IFERROR(INT(MAX(D44,J44,M44,P44)),"")</f>
        <v>0</v>
      </c>
      <c r="X44" s="105">
        <f t="shared" ref="X44" si="134">IFERROR(INT(MAX(E44,K44,N44,Q44)),"")</f>
        <v>0</v>
      </c>
      <c r="Y44" s="105">
        <f t="shared" ref="Y44" si="135">IFERROR(INT(MAX(R44,R44)),"")</f>
        <v>0</v>
      </c>
      <c r="Z44" s="105">
        <f t="shared" ref="Z44" si="136">Y44+X44+W44</f>
        <v>0</v>
      </c>
      <c r="AA44" s="97"/>
      <c r="AB44" s="105">
        <f t="shared" ref="AB44" si="137">IFERROR(INT(MAX(F44,F44)),"")</f>
        <v>0</v>
      </c>
      <c r="AC44" s="105">
        <f t="shared" ref="AC44" si="138">IFERROR(INT(MAX(R44,R44)),"")</f>
        <v>0</v>
      </c>
      <c r="AD44" s="105">
        <f t="shared" ref="AD44" si="139">IFERROR(AC44+AB44,"dd")</f>
        <v>0</v>
      </c>
      <c r="AE44" s="97"/>
      <c r="AF44" s="105">
        <f t="shared" ref="AF44" si="140">IFERROR(INT(MAX(G44,G44)),"")</f>
        <v>0</v>
      </c>
      <c r="AG44" s="105">
        <f t="shared" ref="AG44" si="141">IFERROR(INT(MAX(H44,H44)),"")</f>
        <v>0</v>
      </c>
      <c r="AH44" s="105">
        <f t="shared" ref="AH44" si="142">IFERROR(INT(MAX(R44,R44)),"")</f>
        <v>0</v>
      </c>
      <c r="AI44" s="105">
        <f t="shared" ref="AI44" si="143">IFERROR(MAX((AF44+AH44),(AG44+AH44)),"")</f>
        <v>0</v>
      </c>
      <c r="AJ44" s="2"/>
      <c r="AK44" s="242"/>
      <c r="AM44" s="145"/>
      <c r="AN44" s="146"/>
      <c r="AO44" s="145"/>
    </row>
    <row r="46" spans="1:41" s="1" customFormat="1" ht="15.45">
      <c r="A46" s="126" t="s">
        <v>855</v>
      </c>
      <c r="B46" s="142" t="s">
        <v>847</v>
      </c>
      <c r="C46" s="143"/>
      <c r="D46" s="143"/>
      <c r="E46" s="143"/>
      <c r="F46" s="143"/>
      <c r="G46" s="144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U46" s="111" t="str">
        <f t="shared" ref="U46" si="144">IF(U47&gt;=60,"ok","")</f>
        <v/>
      </c>
      <c r="V46" s="6"/>
      <c r="W46" s="249" t="str">
        <f t="shared" ref="W46" si="145">IFERROR(IF(Z48&gt;=28,"ok",""),"")</f>
        <v/>
      </c>
      <c r="X46" s="250"/>
      <c r="Y46" s="250"/>
      <c r="Z46" s="251"/>
      <c r="AB46" s="249" t="str">
        <f t="shared" ref="AB46" si="146">IFERROR(IF(AD48&gt;=18,"ok",""),"")</f>
        <v/>
      </c>
      <c r="AC46" s="250"/>
      <c r="AD46" s="251"/>
      <c r="AF46" s="249" t="str">
        <f t="shared" ref="AF46" si="147">IFERROR(IF(AI48&gt;=18,"ok",""),"")</f>
        <v/>
      </c>
      <c r="AG46" s="250"/>
      <c r="AH46" s="250"/>
      <c r="AI46" s="251"/>
      <c r="AK46" s="240" t="str">
        <f t="shared" ref="AK46" si="148">IF(OR(AND(U46="ok",W46="ok"),AND(U46="ok",AB46="ok"),AND(U46="ok",AF46="ok"))=TRUE,"LK-Kriterien vollständig erfüllt","")</f>
        <v/>
      </c>
      <c r="AM46" s="145"/>
      <c r="AN46" s="146"/>
      <c r="AO46" s="145"/>
    </row>
    <row r="47" spans="1:41" ht="12.9">
      <c r="A47" s="107">
        <v>2013</v>
      </c>
      <c r="B47" s="108" t="s">
        <v>853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U47" s="252"/>
      <c r="W47" s="106" t="s">
        <v>848</v>
      </c>
      <c r="X47" s="106" t="s">
        <v>849</v>
      </c>
      <c r="Y47" s="106" t="s">
        <v>16</v>
      </c>
      <c r="Z47" s="106" t="s">
        <v>860</v>
      </c>
      <c r="AA47" s="2"/>
      <c r="AB47" s="104" t="s">
        <v>4</v>
      </c>
      <c r="AC47" s="104" t="s">
        <v>16</v>
      </c>
      <c r="AD47" s="106" t="s">
        <v>860</v>
      </c>
      <c r="AE47" s="2"/>
      <c r="AF47" s="104" t="s">
        <v>5</v>
      </c>
      <c r="AG47" s="104" t="s">
        <v>6</v>
      </c>
      <c r="AH47" s="104" t="s">
        <v>16</v>
      </c>
      <c r="AI47" s="106" t="s">
        <v>860</v>
      </c>
      <c r="AK47" s="241"/>
      <c r="AM47" s="145"/>
      <c r="AN47" s="146"/>
      <c r="AO47" s="145"/>
    </row>
    <row r="48" spans="1:41">
      <c r="A48" s="127" t="s">
        <v>856</v>
      </c>
      <c r="B48" s="109" t="s">
        <v>851</v>
      </c>
      <c r="C48" s="122" t="str">
        <f>IF(C47="","",INT(IF(1+('DB-Rud'!F$103-C47)/(('DB-Rud'!F$103-'DB-Rud'!F$102)/19)&gt;20,"20",IF(1+('DB-Rud'!F$103-C47)/(('DB-Rud'!F$103-'DB-Rud'!F$102)/19)&lt;0,0,1+(('DB-Rud'!F$103-C47)/(('DB-Rud'!F$103-'DB-Rud'!F$102)/19))))))</f>
        <v/>
      </c>
      <c r="D48" s="122" t="str">
        <f>IF(D47="","",INT(IF(1+('DB-Rud'!G$103-D47)/(('DB-Rud'!G$103-'DB-Rud'!G$102)/19)&gt;20,"20",IF(1+('DB-Rud'!G$103-D47)/(('DB-Rud'!G$103-'DB-Rud'!G$102)/19)&lt;0,0,1+(('DB-Rud'!G$103-D47)/(('DB-Rud'!G$103-'DB-Rud'!G$102)/19))))))</f>
        <v/>
      </c>
      <c r="E48" s="122" t="str">
        <f>IF(E47="","",INT(IF(1+('DB-Rud'!H$103-E47)/(('DB-Rud'!H$103-'DB-Rud'!H$102)/19)&gt;20,"20",IF(1+('DB-Rud'!H$103-E47)/(('DB-Rud'!H$103-'DB-Rud'!H$102)/19)&lt;0,0,1+(('DB-Rud'!H$103-E47)/(('DB-Rud'!H$103-'DB-Rud'!H$102)/19))))))</f>
        <v/>
      </c>
      <c r="F48" s="122" t="str">
        <f>IF(F47="","",INT(IF(1+('DB-Rud'!I$103-F47)/(('DB-Rud'!I$103-'DB-Rud'!I$102)/19)&gt;20,"20",IF(1+('DB-Rud'!I$103-F47)/(('DB-Rud'!I$103-'DB-Rud'!I$102)/19)&lt;0,0,1+(('DB-Rud'!I$103-F47)/(('DB-Rud'!I$103-'DB-Rud'!I$102)/19))))))</f>
        <v/>
      </c>
      <c r="G48" s="122" t="str">
        <f>IF(G47="","",INT(IF(1+('DB-Rud'!J$103-G47)/(('DB-Rud'!J$103-'DB-Rud'!J$102)/19)&gt;20,"20",IF(1+('DB-Rud'!J$103-G47)/(('DB-Rud'!J$103-'DB-Rud'!J$102)/19)&lt;0,0,1+(('DB-Rud'!J$103-G47)/(('DB-Rud'!J$103-'DB-Rud'!J$102)/19))))))</f>
        <v/>
      </c>
      <c r="H48" s="122" t="str">
        <f>IF(H47="","",INT(IF(1+('DB-Rud'!K$103-H47)/(('DB-Rud'!K$103-'DB-Rud'!K$102)/19)&gt;20,"20",IF(1+('DB-Rud'!K$103-H47)/(('DB-Rud'!K$103-'DB-Rud'!K$102)/19)&lt;0,0,1+(('DB-Rud'!K$103-H47)/(('DB-Rud'!K$103-'DB-Rud'!K$102)/19))))))</f>
        <v/>
      </c>
      <c r="I48" s="122" t="str">
        <f>IF(I47="","",INT(IF(1+('DB-Rud'!L$103-I47)/(('DB-Rud'!L$103-'DB-Rud'!L$102)/19)&gt;20,"20",IF(1+('DB-Rud'!L$103-I47)/(('DB-Rud'!L$103-'DB-Rud'!L$102)/19)&lt;0,0,1+(('DB-Rud'!L$103-I47)/(('DB-Rud'!L$103-'DB-Rud'!L$102)/19))))))</f>
        <v/>
      </c>
      <c r="J48" s="122" t="str">
        <f>IF(J47="","",INT(IF(1+('DB-Rud'!M$103-J47)/(('DB-Rud'!M$103-'DB-Rud'!M$102)/19)&gt;20,"20",IF(1+('DB-Rud'!M$103-J47)/(('DB-Rud'!M$103-'DB-Rud'!M$102)/19)&lt;0,0,1+(('DB-Rud'!M$103-J47)/(('DB-Rud'!M$103-'DB-Rud'!M$102)/19))))))</f>
        <v/>
      </c>
      <c r="K48" s="122" t="str">
        <f>IF(K47="","",INT(IF(1+('DB-Rud'!N$103-K47)/(('DB-Rud'!N$103-'DB-Rud'!N$102)/19)&gt;20,"20",IF(1+('DB-Rud'!N$103-K47)/(('DB-Rud'!N$103-'DB-Rud'!N$102)/19)&lt;0,0,1+(('DB-Rud'!N$103-K47)/(('DB-Rud'!N$103-'DB-Rud'!N$102)/19))))))</f>
        <v/>
      </c>
      <c r="L48" s="122" t="str">
        <f>IF(L47="","",INT(IF(1+('DB-Rud'!O$103-L47)/(('DB-Rud'!O$103-'DB-Rud'!O$102)/19)&gt;20,"20",IF(1+('DB-Rud'!O$103-L47)/(('DB-Rud'!O$103-'DB-Rud'!O$102)/19)&lt;0,0,1+(('DB-Rud'!O$103-L47)/(('DB-Rud'!O$103-'DB-Rud'!O$102)/19))))))</f>
        <v/>
      </c>
      <c r="M48" s="122" t="str">
        <f>IF(M47="","",INT(IF(1+('DB-Rud'!P$103-M47)/(('DB-Rud'!P$103-'DB-Rud'!P$102)/19)&gt;20,"20",IF(1+('DB-Rud'!P$103-M47)/(('DB-Rud'!P$103-'DB-Rud'!P$102)/19)&lt;0,0,1+(('DB-Rud'!P$103-M47)/(('DB-Rud'!P$103-'DB-Rud'!P$102)/19))))))</f>
        <v/>
      </c>
      <c r="N48" s="122" t="str">
        <f>IF(N47="","",INT(IF(1+('DB-Rud'!Q$103-N47)/(('DB-Rud'!Q$103-'DB-Rud'!Q$102)/19)&gt;20,"20",IF(1+('DB-Rud'!Q$103-N47)/(('DB-Rud'!Q$103-'DB-Rud'!Q$102)/19)&lt;0,0,1+(('DB-Rud'!Q$103-N47)/(('DB-Rud'!Q$103-'DB-Rud'!Q$102)/19))))))</f>
        <v/>
      </c>
      <c r="O48" s="122" t="str">
        <f>IF(O47="","",INT(IF(1+('DB-Rud'!R$103-O47)/(('DB-Rud'!R$103-'DB-Rud'!R$102)/19)&gt;20,"20",IF(1+('DB-Rud'!R$103-O47)/(('DB-Rud'!R$103-'DB-Rud'!R$102)/19)&lt;0,0,1+(('DB-Rud'!R$103-O47)/(('DB-Rud'!R$103-'DB-Rud'!R$102)/19))))))</f>
        <v/>
      </c>
      <c r="P48" s="122" t="str">
        <f>IF(P47="","",INT(IF(1+('DB-Rud'!S$103-P47)/(('DB-Rud'!S$103-'DB-Rud'!S$102)/19)&gt;20,"20",IF(1+('DB-Rud'!S$103-P47)/(('DB-Rud'!S$103-'DB-Rud'!S$102)/19)&lt;0,0,1+(('DB-Rud'!S$103-P47)/(('DB-Rud'!S$103-'DB-Rud'!S$102)/19))))))</f>
        <v/>
      </c>
      <c r="Q48" s="122" t="str">
        <f>IF(Q47="","",INT(IF(1+('DB-Rud'!T$103-Q47)/(('DB-Rud'!T$103-'DB-Rud'!T$102)/19)&gt;20,"20",IF(1+('DB-Rud'!T$103-Q47)/(('DB-Rud'!T$103-'DB-Rud'!T$102)/19)&lt;0,0,1+(('DB-Rud'!T$103-Q47)/(('DB-Rud'!T$103-'DB-Rud'!T$102)/19))))))</f>
        <v/>
      </c>
      <c r="R48" s="122" t="str">
        <f>IF(R47="","",INT(IF(1+('DB-Rud'!U$103-R47)/(('DB-Rud'!U$103-'DB-Rud'!U$102)/19)&gt;20,"20",IF(1+('DB-Rud'!U$103-R47)/(('DB-Rud'!U$103-'DB-Rud'!U$102)/19)&lt;0,0,1+(('DB-Rud'!U$103-R47)/(('DB-Rud'!U$103-'DB-Rud'!U$102)/19))))))</f>
        <v/>
      </c>
      <c r="S48" s="122" t="str">
        <f>IF(S47="","",INT(IF(1+('DB-Rud'!V$103-S47)/(('DB-Rud'!V$103-'DB-Rud'!V$102)/19)&gt;20,"20",IF(1+('DB-Rud'!V$103-S47)/(('DB-Rud'!V$103-'DB-Rud'!V$102)/19)&lt;0,0,1+(('DB-Rud'!V$103-S47)/(('DB-Rud'!V$103-'DB-Rud'!V$102)/19))))))</f>
        <v/>
      </c>
      <c r="U48" s="244"/>
      <c r="W48" s="105">
        <f t="shared" ref="W48" si="149">IFERROR(INT(MAX(D48,J48,M48,P48)),"")</f>
        <v>0</v>
      </c>
      <c r="X48" s="105">
        <f t="shared" ref="X48" si="150">IFERROR(INT(MAX(E48,K48,N48,Q48)),"")</f>
        <v>0</v>
      </c>
      <c r="Y48" s="105">
        <f t="shared" ref="Y48" si="151">IFERROR(INT(MAX(R48,R48)),"")</f>
        <v>0</v>
      </c>
      <c r="Z48" s="105">
        <f t="shared" ref="Z48" si="152">Y48+X48+W48</f>
        <v>0</v>
      </c>
      <c r="AA48" s="97"/>
      <c r="AB48" s="105">
        <f t="shared" ref="AB48" si="153">IFERROR(INT(MAX(F48,F48)),"")</f>
        <v>0</v>
      </c>
      <c r="AC48" s="105">
        <f t="shared" ref="AC48" si="154">IFERROR(INT(MAX(R48,R48)),"")</f>
        <v>0</v>
      </c>
      <c r="AD48" s="105">
        <f t="shared" ref="AD48" si="155">IFERROR(AC48+AB48,"dd")</f>
        <v>0</v>
      </c>
      <c r="AE48" s="97"/>
      <c r="AF48" s="105">
        <f t="shared" ref="AF48" si="156">IFERROR(INT(MAX(G48,G48)),"")</f>
        <v>0</v>
      </c>
      <c r="AG48" s="105">
        <f t="shared" ref="AG48" si="157">IFERROR(INT(MAX(H48,H48)),"")</f>
        <v>0</v>
      </c>
      <c r="AH48" s="105">
        <f t="shared" ref="AH48" si="158">IFERROR(INT(MAX(R48,R48)),"")</f>
        <v>0</v>
      </c>
      <c r="AI48" s="105">
        <f t="shared" ref="AI48" si="159">IFERROR(MAX((AF48+AH48),(AG48+AH48)),"")</f>
        <v>0</v>
      </c>
      <c r="AJ48" s="2"/>
      <c r="AK48" s="242"/>
      <c r="AM48" s="145"/>
      <c r="AN48" s="146"/>
      <c r="AO48" s="145"/>
    </row>
    <row r="50" spans="1:41" s="1" customFormat="1" ht="15.45">
      <c r="A50" s="126" t="s">
        <v>855</v>
      </c>
      <c r="B50" s="142" t="s">
        <v>847</v>
      </c>
      <c r="C50" s="143"/>
      <c r="D50" s="143"/>
      <c r="E50" s="143"/>
      <c r="F50" s="143"/>
      <c r="G50" s="144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U50" s="111" t="str">
        <f t="shared" ref="U50" si="160">IF(U51&gt;=60,"ok","")</f>
        <v/>
      </c>
      <c r="V50" s="6"/>
      <c r="W50" s="249" t="str">
        <f t="shared" ref="W50" si="161">IFERROR(IF(Z52&gt;=28,"ok",""),"")</f>
        <v/>
      </c>
      <c r="X50" s="250"/>
      <c r="Y50" s="250"/>
      <c r="Z50" s="251"/>
      <c r="AB50" s="249" t="str">
        <f t="shared" ref="AB50" si="162">IFERROR(IF(AD52&gt;=18,"ok",""),"")</f>
        <v/>
      </c>
      <c r="AC50" s="250"/>
      <c r="AD50" s="251"/>
      <c r="AF50" s="249" t="str">
        <f t="shared" ref="AF50" si="163">IFERROR(IF(AI52&gt;=18,"ok",""),"")</f>
        <v/>
      </c>
      <c r="AG50" s="250"/>
      <c r="AH50" s="250"/>
      <c r="AI50" s="251"/>
      <c r="AK50" s="240" t="str">
        <f t="shared" ref="AK50" si="164">IF(OR(AND(U50="ok",W50="ok"),AND(U50="ok",AB50="ok"),AND(U50="ok",AF50="ok"))=TRUE,"LK-Kriterien vollständig erfüllt","")</f>
        <v/>
      </c>
      <c r="AM50" s="145"/>
      <c r="AN50" s="146"/>
      <c r="AO50" s="145"/>
    </row>
    <row r="51" spans="1:41" ht="12.9">
      <c r="A51" s="107">
        <v>2013</v>
      </c>
      <c r="B51" s="108" t="s">
        <v>853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U51" s="252"/>
      <c r="W51" s="106" t="s">
        <v>848</v>
      </c>
      <c r="X51" s="106" t="s">
        <v>849</v>
      </c>
      <c r="Y51" s="106" t="s">
        <v>16</v>
      </c>
      <c r="Z51" s="106" t="s">
        <v>860</v>
      </c>
      <c r="AA51" s="2"/>
      <c r="AB51" s="104" t="s">
        <v>4</v>
      </c>
      <c r="AC51" s="104" t="s">
        <v>16</v>
      </c>
      <c r="AD51" s="106" t="s">
        <v>860</v>
      </c>
      <c r="AE51" s="2"/>
      <c r="AF51" s="104" t="s">
        <v>5</v>
      </c>
      <c r="AG51" s="104" t="s">
        <v>6</v>
      </c>
      <c r="AH51" s="104" t="s">
        <v>16</v>
      </c>
      <c r="AI51" s="106" t="s">
        <v>860</v>
      </c>
      <c r="AK51" s="241"/>
      <c r="AM51" s="145"/>
      <c r="AN51" s="146"/>
      <c r="AO51" s="145"/>
    </row>
    <row r="52" spans="1:41">
      <c r="A52" s="127" t="s">
        <v>856</v>
      </c>
      <c r="B52" s="109" t="s">
        <v>851</v>
      </c>
      <c r="C52" s="122" t="str">
        <f>IF(C51="","",INT(IF(1+('DB-Rud'!F$103-C51)/(('DB-Rud'!F$103-'DB-Rud'!F$102)/19)&gt;20,"20",IF(1+('DB-Rud'!F$103-C51)/(('DB-Rud'!F$103-'DB-Rud'!F$102)/19)&lt;0,0,1+(('DB-Rud'!F$103-C51)/(('DB-Rud'!F$103-'DB-Rud'!F$102)/19))))))</f>
        <v/>
      </c>
      <c r="D52" s="122" t="str">
        <f>IF(D51="","",INT(IF(1+('DB-Rud'!G$103-D51)/(('DB-Rud'!G$103-'DB-Rud'!G$102)/19)&gt;20,"20",IF(1+('DB-Rud'!G$103-D51)/(('DB-Rud'!G$103-'DB-Rud'!G$102)/19)&lt;0,0,1+(('DB-Rud'!G$103-D51)/(('DB-Rud'!G$103-'DB-Rud'!G$102)/19))))))</f>
        <v/>
      </c>
      <c r="E52" s="122" t="str">
        <f>IF(E51="","",INT(IF(1+('DB-Rud'!H$103-E51)/(('DB-Rud'!H$103-'DB-Rud'!H$102)/19)&gt;20,"20",IF(1+('DB-Rud'!H$103-E51)/(('DB-Rud'!H$103-'DB-Rud'!H$102)/19)&lt;0,0,1+(('DB-Rud'!H$103-E51)/(('DB-Rud'!H$103-'DB-Rud'!H$102)/19))))))</f>
        <v/>
      </c>
      <c r="F52" s="122" t="str">
        <f>IF(F51="","",INT(IF(1+('DB-Rud'!I$103-F51)/(('DB-Rud'!I$103-'DB-Rud'!I$102)/19)&gt;20,"20",IF(1+('DB-Rud'!I$103-F51)/(('DB-Rud'!I$103-'DB-Rud'!I$102)/19)&lt;0,0,1+(('DB-Rud'!I$103-F51)/(('DB-Rud'!I$103-'DB-Rud'!I$102)/19))))))</f>
        <v/>
      </c>
      <c r="G52" s="122" t="str">
        <f>IF(G51="","",INT(IF(1+('DB-Rud'!J$103-G51)/(('DB-Rud'!J$103-'DB-Rud'!J$102)/19)&gt;20,"20",IF(1+('DB-Rud'!J$103-G51)/(('DB-Rud'!J$103-'DB-Rud'!J$102)/19)&lt;0,0,1+(('DB-Rud'!J$103-G51)/(('DB-Rud'!J$103-'DB-Rud'!J$102)/19))))))</f>
        <v/>
      </c>
      <c r="H52" s="122" t="str">
        <f>IF(H51="","",INT(IF(1+('DB-Rud'!K$103-H51)/(('DB-Rud'!K$103-'DB-Rud'!K$102)/19)&gt;20,"20",IF(1+('DB-Rud'!K$103-H51)/(('DB-Rud'!K$103-'DB-Rud'!K$102)/19)&lt;0,0,1+(('DB-Rud'!K$103-H51)/(('DB-Rud'!K$103-'DB-Rud'!K$102)/19))))))</f>
        <v/>
      </c>
      <c r="I52" s="122" t="str">
        <f>IF(I51="","",INT(IF(1+('DB-Rud'!L$103-I51)/(('DB-Rud'!L$103-'DB-Rud'!L$102)/19)&gt;20,"20",IF(1+('DB-Rud'!L$103-I51)/(('DB-Rud'!L$103-'DB-Rud'!L$102)/19)&lt;0,0,1+(('DB-Rud'!L$103-I51)/(('DB-Rud'!L$103-'DB-Rud'!L$102)/19))))))</f>
        <v/>
      </c>
      <c r="J52" s="122" t="str">
        <f>IF(J51="","",INT(IF(1+('DB-Rud'!M$103-J51)/(('DB-Rud'!M$103-'DB-Rud'!M$102)/19)&gt;20,"20",IF(1+('DB-Rud'!M$103-J51)/(('DB-Rud'!M$103-'DB-Rud'!M$102)/19)&lt;0,0,1+(('DB-Rud'!M$103-J51)/(('DB-Rud'!M$103-'DB-Rud'!M$102)/19))))))</f>
        <v/>
      </c>
      <c r="K52" s="122" t="str">
        <f>IF(K51="","",INT(IF(1+('DB-Rud'!N$103-K51)/(('DB-Rud'!N$103-'DB-Rud'!N$102)/19)&gt;20,"20",IF(1+('DB-Rud'!N$103-K51)/(('DB-Rud'!N$103-'DB-Rud'!N$102)/19)&lt;0,0,1+(('DB-Rud'!N$103-K51)/(('DB-Rud'!N$103-'DB-Rud'!N$102)/19))))))</f>
        <v/>
      </c>
      <c r="L52" s="122" t="str">
        <f>IF(L51="","",INT(IF(1+('DB-Rud'!O$103-L51)/(('DB-Rud'!O$103-'DB-Rud'!O$102)/19)&gt;20,"20",IF(1+('DB-Rud'!O$103-L51)/(('DB-Rud'!O$103-'DB-Rud'!O$102)/19)&lt;0,0,1+(('DB-Rud'!O$103-L51)/(('DB-Rud'!O$103-'DB-Rud'!O$102)/19))))))</f>
        <v/>
      </c>
      <c r="M52" s="122" t="str">
        <f>IF(M51="","",INT(IF(1+('DB-Rud'!P$103-M51)/(('DB-Rud'!P$103-'DB-Rud'!P$102)/19)&gt;20,"20",IF(1+('DB-Rud'!P$103-M51)/(('DB-Rud'!P$103-'DB-Rud'!P$102)/19)&lt;0,0,1+(('DB-Rud'!P$103-M51)/(('DB-Rud'!P$103-'DB-Rud'!P$102)/19))))))</f>
        <v/>
      </c>
      <c r="N52" s="122" t="str">
        <f>IF(N51="","",INT(IF(1+('DB-Rud'!Q$103-N51)/(('DB-Rud'!Q$103-'DB-Rud'!Q$102)/19)&gt;20,"20",IF(1+('DB-Rud'!Q$103-N51)/(('DB-Rud'!Q$103-'DB-Rud'!Q$102)/19)&lt;0,0,1+(('DB-Rud'!Q$103-N51)/(('DB-Rud'!Q$103-'DB-Rud'!Q$102)/19))))))</f>
        <v/>
      </c>
      <c r="O52" s="122" t="str">
        <f>IF(O51="","",INT(IF(1+('DB-Rud'!R$103-O51)/(('DB-Rud'!R$103-'DB-Rud'!R$102)/19)&gt;20,"20",IF(1+('DB-Rud'!R$103-O51)/(('DB-Rud'!R$103-'DB-Rud'!R$102)/19)&lt;0,0,1+(('DB-Rud'!R$103-O51)/(('DB-Rud'!R$103-'DB-Rud'!R$102)/19))))))</f>
        <v/>
      </c>
      <c r="P52" s="122" t="str">
        <f>IF(P51="","",INT(IF(1+('DB-Rud'!S$103-P51)/(('DB-Rud'!S$103-'DB-Rud'!S$102)/19)&gt;20,"20",IF(1+('DB-Rud'!S$103-P51)/(('DB-Rud'!S$103-'DB-Rud'!S$102)/19)&lt;0,0,1+(('DB-Rud'!S$103-P51)/(('DB-Rud'!S$103-'DB-Rud'!S$102)/19))))))</f>
        <v/>
      </c>
      <c r="Q52" s="122" t="str">
        <f>IF(Q51="","",INT(IF(1+('DB-Rud'!T$103-Q51)/(('DB-Rud'!T$103-'DB-Rud'!T$102)/19)&gt;20,"20",IF(1+('DB-Rud'!T$103-Q51)/(('DB-Rud'!T$103-'DB-Rud'!T$102)/19)&lt;0,0,1+(('DB-Rud'!T$103-Q51)/(('DB-Rud'!T$103-'DB-Rud'!T$102)/19))))))</f>
        <v/>
      </c>
      <c r="R52" s="122" t="str">
        <f>IF(R51="","",INT(IF(1+('DB-Rud'!U$103-R51)/(('DB-Rud'!U$103-'DB-Rud'!U$102)/19)&gt;20,"20",IF(1+('DB-Rud'!U$103-R51)/(('DB-Rud'!U$103-'DB-Rud'!U$102)/19)&lt;0,0,1+(('DB-Rud'!U$103-R51)/(('DB-Rud'!U$103-'DB-Rud'!U$102)/19))))))</f>
        <v/>
      </c>
      <c r="S52" s="122" t="str">
        <f>IF(S51="","",INT(IF(1+('DB-Rud'!V$103-S51)/(('DB-Rud'!V$103-'DB-Rud'!V$102)/19)&gt;20,"20",IF(1+('DB-Rud'!V$103-S51)/(('DB-Rud'!V$103-'DB-Rud'!V$102)/19)&lt;0,0,1+(('DB-Rud'!V$103-S51)/(('DB-Rud'!V$103-'DB-Rud'!V$102)/19))))))</f>
        <v/>
      </c>
      <c r="U52" s="244"/>
      <c r="W52" s="105">
        <f t="shared" ref="W52" si="165">IFERROR(INT(MAX(D52,J52,M52,P52)),"")</f>
        <v>0</v>
      </c>
      <c r="X52" s="105">
        <f t="shared" ref="X52" si="166">IFERROR(INT(MAX(E52,K52,N52,Q52)),"")</f>
        <v>0</v>
      </c>
      <c r="Y52" s="105">
        <f t="shared" ref="Y52" si="167">IFERROR(INT(MAX(R52,R52)),"")</f>
        <v>0</v>
      </c>
      <c r="Z52" s="105">
        <f t="shared" ref="Z52" si="168">Y52+X52+W52</f>
        <v>0</v>
      </c>
      <c r="AA52" s="97"/>
      <c r="AB52" s="105">
        <f t="shared" ref="AB52" si="169">IFERROR(INT(MAX(F52,F52)),"")</f>
        <v>0</v>
      </c>
      <c r="AC52" s="105">
        <f t="shared" ref="AC52" si="170">IFERROR(INT(MAX(R52,R52)),"")</f>
        <v>0</v>
      </c>
      <c r="AD52" s="105">
        <f t="shared" ref="AD52" si="171">IFERROR(AC52+AB52,"dd")</f>
        <v>0</v>
      </c>
      <c r="AE52" s="97"/>
      <c r="AF52" s="105">
        <f t="shared" ref="AF52" si="172">IFERROR(INT(MAX(G52,G52)),"")</f>
        <v>0</v>
      </c>
      <c r="AG52" s="105">
        <f t="shared" ref="AG52" si="173">IFERROR(INT(MAX(H52,H52)),"")</f>
        <v>0</v>
      </c>
      <c r="AH52" s="105">
        <f t="shared" ref="AH52" si="174">IFERROR(INT(MAX(R52,R52)),"")</f>
        <v>0</v>
      </c>
      <c r="AI52" s="105">
        <f t="shared" ref="AI52" si="175">IFERROR(MAX((AF52+AH52),(AG52+AH52)),"")</f>
        <v>0</v>
      </c>
      <c r="AJ52" s="2"/>
      <c r="AK52" s="242"/>
      <c r="AM52" s="145"/>
      <c r="AN52" s="146"/>
      <c r="AO52" s="145"/>
    </row>
  </sheetData>
  <sheetProtection algorithmName="SHA-512" hashValue="OP0buKQMz/VJ5B2ahfpUjoZatS5mp3CEuomJEzlPwJoaPno4zJ5NDJBThfoRqDVOyQoK6pOCaB+qv1fbDD4IPA==" saltValue="PEk38JN8BzXThIDx6Hek1Q==" spinCount="100000" sheet="1" objects="1" scenarios="1"/>
  <mergeCells count="68">
    <mergeCell ref="W50:Z50"/>
    <mergeCell ref="AB50:AD50"/>
    <mergeCell ref="AF50:AI50"/>
    <mergeCell ref="AK50:AK52"/>
    <mergeCell ref="U51:U52"/>
    <mergeCell ref="AK42:AK44"/>
    <mergeCell ref="U43:U44"/>
    <mergeCell ref="W46:Z46"/>
    <mergeCell ref="AB46:AD46"/>
    <mergeCell ref="AF46:AI46"/>
    <mergeCell ref="AK46:AK48"/>
    <mergeCell ref="U47:U48"/>
    <mergeCell ref="W42:Z42"/>
    <mergeCell ref="AB42:AD42"/>
    <mergeCell ref="AF42:AI42"/>
    <mergeCell ref="AK34:AK36"/>
    <mergeCell ref="U35:U36"/>
    <mergeCell ref="W38:Z38"/>
    <mergeCell ref="AB38:AD38"/>
    <mergeCell ref="AF38:AI38"/>
    <mergeCell ref="AK38:AK40"/>
    <mergeCell ref="U39:U40"/>
    <mergeCell ref="W34:Z34"/>
    <mergeCell ref="AB34:AD34"/>
    <mergeCell ref="AF34:AI34"/>
    <mergeCell ref="W30:Z30"/>
    <mergeCell ref="AB30:AD30"/>
    <mergeCell ref="AF30:AI30"/>
    <mergeCell ref="AK30:AK32"/>
    <mergeCell ref="U31:U32"/>
    <mergeCell ref="AK22:AK24"/>
    <mergeCell ref="U23:U24"/>
    <mergeCell ref="AK18:AK20"/>
    <mergeCell ref="AK26:AK28"/>
    <mergeCell ref="U27:U28"/>
    <mergeCell ref="W26:Z26"/>
    <mergeCell ref="AB26:AD26"/>
    <mergeCell ref="AF26:AI26"/>
    <mergeCell ref="W22:Z22"/>
    <mergeCell ref="AB22:AD22"/>
    <mergeCell ref="AF22:AI22"/>
    <mergeCell ref="U11:U12"/>
    <mergeCell ref="W14:Z14"/>
    <mergeCell ref="AK14:AK16"/>
    <mergeCell ref="U15:U16"/>
    <mergeCell ref="U19:U20"/>
    <mergeCell ref="W10:Z10"/>
    <mergeCell ref="AB10:AD10"/>
    <mergeCell ref="AF10:AI10"/>
    <mergeCell ref="AF18:AI18"/>
    <mergeCell ref="AK10:AK12"/>
    <mergeCell ref="AB14:AD14"/>
    <mergeCell ref="AF14:AI14"/>
    <mergeCell ref="W18:Z18"/>
    <mergeCell ref="AB18:AD18"/>
    <mergeCell ref="U3:U4"/>
    <mergeCell ref="AK2:AK4"/>
    <mergeCell ref="W6:Z6"/>
    <mergeCell ref="AB6:AD6"/>
    <mergeCell ref="AF6:AI6"/>
    <mergeCell ref="AK6:AK8"/>
    <mergeCell ref="U7:U8"/>
    <mergeCell ref="W1:Z1"/>
    <mergeCell ref="AF1:AI1"/>
    <mergeCell ref="AF2:AI2"/>
    <mergeCell ref="W2:Z2"/>
    <mergeCell ref="AB1:AD1"/>
    <mergeCell ref="AB2:AD2"/>
  </mergeCells>
  <pageMargins left="0.23622047244094491" right="0.23622047244094491" top="0.74803149606299213" bottom="0.74803149606299213" header="0.31496062992125984" footer="0.31496062992125984"/>
  <pageSetup paperSize="9" scale="46" orientation="landscape" horizontalDpi="0" verticalDpi="0"/>
  <headerFooter>
    <oddHeader>&amp;C&amp;"Arial Fett,Fett"&amp;14&amp;K000000&amp;A</oddHead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8BF4E-8048-C44E-8D9E-D8F6A334D1B8}">
  <sheetPr>
    <pageSetUpPr fitToPage="1"/>
  </sheetPr>
  <dimension ref="A1:AO5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10.84375" defaultRowHeight="12.45"/>
  <cols>
    <col min="1" max="1" width="17.84375" style="4" bestFit="1" customWidth="1"/>
    <col min="2" max="2" width="13.15234375" style="3" customWidth="1"/>
    <col min="3" max="8" width="8" style="5" customWidth="1"/>
    <col min="9" max="9" width="8" style="5" hidden="1" customWidth="1"/>
    <col min="10" max="11" width="8" style="5" customWidth="1"/>
    <col min="12" max="12" width="8" style="5" hidden="1" customWidth="1"/>
    <col min="13" max="14" width="8" style="5" customWidth="1"/>
    <col min="15" max="15" width="8" style="5" hidden="1" customWidth="1"/>
    <col min="16" max="19" width="8" style="5" customWidth="1"/>
    <col min="20" max="20" width="3.4609375" customWidth="1"/>
    <col min="21" max="21" width="10.84375" style="2"/>
    <col min="22" max="22" width="3.15234375" style="2" customWidth="1"/>
    <col min="23" max="26" width="6.84375" customWidth="1"/>
    <col min="27" max="27" width="2.84375" customWidth="1"/>
    <col min="28" max="30" width="6.84375" customWidth="1"/>
    <col min="31" max="31" width="3.4609375" customWidth="1"/>
    <col min="32" max="35" width="6.84375" customWidth="1"/>
    <col min="36" max="36" width="3.4609375" customWidth="1"/>
    <col min="37" max="37" width="19" bestFit="1" customWidth="1"/>
    <col min="38" max="38" width="3.84375" customWidth="1"/>
    <col min="39" max="39" width="9.4609375" customWidth="1"/>
    <col min="40" max="40" width="10.84375" style="139"/>
    <col min="41" max="41" width="35.3046875" customWidth="1"/>
  </cols>
  <sheetData>
    <row r="1" spans="1:41" s="76" customFormat="1">
      <c r="A1" s="134" t="s">
        <v>0</v>
      </c>
      <c r="B1" s="134" t="s">
        <v>854</v>
      </c>
      <c r="C1" s="103" t="s">
        <v>2</v>
      </c>
      <c r="D1" s="103" t="s">
        <v>1</v>
      </c>
      <c r="E1" s="103" t="s">
        <v>3</v>
      </c>
      <c r="F1" s="103" t="s">
        <v>4</v>
      </c>
      <c r="G1" s="103" t="s">
        <v>5</v>
      </c>
      <c r="H1" s="103" t="s">
        <v>6</v>
      </c>
      <c r="I1" s="103" t="s">
        <v>7</v>
      </c>
      <c r="J1" s="103" t="s">
        <v>8</v>
      </c>
      <c r="K1" s="103" t="s">
        <v>9</v>
      </c>
      <c r="L1" s="103" t="s">
        <v>10</v>
      </c>
      <c r="M1" s="103" t="s">
        <v>11</v>
      </c>
      <c r="N1" s="103" t="s">
        <v>12</v>
      </c>
      <c r="O1" s="103" t="s">
        <v>13</v>
      </c>
      <c r="P1" s="103" t="s">
        <v>14</v>
      </c>
      <c r="Q1" s="103" t="s">
        <v>15</v>
      </c>
      <c r="R1" s="103" t="s">
        <v>16</v>
      </c>
      <c r="S1" s="103" t="s">
        <v>17</v>
      </c>
      <c r="U1" s="103" t="s">
        <v>857</v>
      </c>
      <c r="V1" s="98"/>
      <c r="W1" s="228" t="s">
        <v>897</v>
      </c>
      <c r="X1" s="228"/>
      <c r="Y1" s="228"/>
      <c r="Z1" s="228"/>
      <c r="AB1" s="228" t="s">
        <v>898</v>
      </c>
      <c r="AC1" s="228"/>
      <c r="AD1" s="228"/>
      <c r="AF1" s="228" t="s">
        <v>899</v>
      </c>
      <c r="AG1" s="228"/>
      <c r="AH1" s="228"/>
      <c r="AI1" s="245"/>
      <c r="AK1" s="103" t="s">
        <v>850</v>
      </c>
      <c r="AM1" s="134" t="s">
        <v>876</v>
      </c>
      <c r="AN1" s="137" t="s">
        <v>852</v>
      </c>
      <c r="AO1" s="134" t="s">
        <v>847</v>
      </c>
    </row>
    <row r="2" spans="1:41" s="1" customFormat="1" ht="15.45">
      <c r="A2" s="112" t="s">
        <v>880</v>
      </c>
      <c r="B2" s="140" t="s">
        <v>847</v>
      </c>
      <c r="C2" s="141" t="s">
        <v>874</v>
      </c>
      <c r="D2" s="141" t="s">
        <v>874</v>
      </c>
      <c r="E2" s="141" t="s">
        <v>874</v>
      </c>
      <c r="F2" s="141" t="s">
        <v>874</v>
      </c>
      <c r="G2" s="141" t="s">
        <v>874</v>
      </c>
      <c r="H2" s="141" t="s">
        <v>863</v>
      </c>
      <c r="I2" s="141" t="s">
        <v>863</v>
      </c>
      <c r="J2" s="141" t="s">
        <v>863</v>
      </c>
      <c r="K2" s="141" t="s">
        <v>863</v>
      </c>
      <c r="L2" s="141" t="s">
        <v>863</v>
      </c>
      <c r="M2" s="141" t="s">
        <v>875</v>
      </c>
      <c r="N2" s="141" t="s">
        <v>875</v>
      </c>
      <c r="O2" s="141" t="s">
        <v>875</v>
      </c>
      <c r="P2" s="141" t="s">
        <v>875</v>
      </c>
      <c r="Q2" s="141" t="s">
        <v>875</v>
      </c>
      <c r="R2" s="141" t="s">
        <v>875</v>
      </c>
      <c r="S2" s="141" t="s">
        <v>875</v>
      </c>
      <c r="U2" s="121" t="str">
        <f>IF(U3&gt;=60,"ok","")</f>
        <v>ok</v>
      </c>
      <c r="V2" s="6"/>
      <c r="W2" s="246" t="str">
        <f>IFERROR(IF(Z4&gt;=21,"ok",""),"")</f>
        <v>ok</v>
      </c>
      <c r="X2" s="247"/>
      <c r="Y2" s="247"/>
      <c r="Z2" s="248"/>
      <c r="AB2" s="246" t="str">
        <f>IFERROR(IF(AD4&gt;=14,"ok",""),"")</f>
        <v>ok</v>
      </c>
      <c r="AC2" s="247"/>
      <c r="AD2" s="248"/>
      <c r="AF2" s="246" t="str">
        <f>IFERROR(IF(AI4&gt;=14,"ok",""),"")</f>
        <v>ok</v>
      </c>
      <c r="AG2" s="247"/>
      <c r="AH2" s="247"/>
      <c r="AI2" s="248"/>
      <c r="AK2" s="232" t="str">
        <f>IF(OR(AND(U2="ok",W2="ok"),AND(U2="ok",AB2="ok"),AND(U2="ok",AF2="ok"))=TRUE,"LK-Kriterien vollständig erfüllt","")</f>
        <v>LK-Kriterien vollständig erfüllt</v>
      </c>
      <c r="AM2" s="136" t="s">
        <v>874</v>
      </c>
      <c r="AN2" s="138">
        <v>44184</v>
      </c>
      <c r="AO2" s="136" t="s">
        <v>879</v>
      </c>
    </row>
    <row r="3" spans="1:41" ht="12.9">
      <c r="A3" s="113">
        <v>2013</v>
      </c>
      <c r="B3" s="108" t="s">
        <v>853</v>
      </c>
      <c r="C3" s="110">
        <v>3.5879629629629635E-4</v>
      </c>
      <c r="D3" s="110">
        <v>7.9861111111111105E-4</v>
      </c>
      <c r="E3" s="110">
        <v>1.6203703703703703E-3</v>
      </c>
      <c r="F3" s="110">
        <v>3.5879629629629629E-3</v>
      </c>
      <c r="G3" s="110">
        <v>7.4652777777777781E-3</v>
      </c>
      <c r="H3" s="110">
        <v>1.4236111111111111E-2</v>
      </c>
      <c r="I3" s="110">
        <v>4.5138888888888892E-4</v>
      </c>
      <c r="J3" s="110">
        <v>1.0416666666666667E-3</v>
      </c>
      <c r="K3" s="110">
        <v>2.0833333333333333E-3</v>
      </c>
      <c r="L3" s="110">
        <v>4.0509259259259258E-4</v>
      </c>
      <c r="M3" s="110">
        <v>9.0277777777777784E-4</v>
      </c>
      <c r="N3" s="110">
        <v>1.8518518518518517E-3</v>
      </c>
      <c r="O3" s="110">
        <v>4.0509259259259258E-4</v>
      </c>
      <c r="P3" s="110">
        <v>8.6805555555555551E-4</v>
      </c>
      <c r="Q3" s="110">
        <v>1.9097222222222222E-3</v>
      </c>
      <c r="R3" s="110">
        <v>1.9097222222222222E-3</v>
      </c>
      <c r="S3" s="110">
        <v>4.1666666666666666E-3</v>
      </c>
      <c r="U3" s="235">
        <v>90</v>
      </c>
      <c r="W3" s="106" t="s">
        <v>848</v>
      </c>
      <c r="X3" s="106" t="s">
        <v>849</v>
      </c>
      <c r="Y3" s="106" t="s">
        <v>16</v>
      </c>
      <c r="Z3" s="106" t="s">
        <v>860</v>
      </c>
      <c r="AA3" s="2"/>
      <c r="AB3" s="104" t="s">
        <v>4</v>
      </c>
      <c r="AC3" s="104" t="s">
        <v>16</v>
      </c>
      <c r="AD3" s="106" t="s">
        <v>860</v>
      </c>
      <c r="AE3" s="2"/>
      <c r="AF3" s="104" t="s">
        <v>5</v>
      </c>
      <c r="AG3" s="104" t="s">
        <v>6</v>
      </c>
      <c r="AH3" s="104" t="s">
        <v>16</v>
      </c>
      <c r="AI3" s="106" t="s">
        <v>860</v>
      </c>
      <c r="AK3" s="233"/>
      <c r="AM3" s="136" t="s">
        <v>875</v>
      </c>
      <c r="AN3" s="138">
        <v>44283</v>
      </c>
      <c r="AO3" s="136" t="s">
        <v>877</v>
      </c>
    </row>
    <row r="4" spans="1:41">
      <c r="A4" s="114" t="s">
        <v>881</v>
      </c>
      <c r="B4" s="109" t="s">
        <v>851</v>
      </c>
      <c r="C4" s="122">
        <f>IF(C3="","",INT(IF(1+('DB-Rud'!F$31-C3)/(('DB-Rud'!F$31-'DB-Rud'!F$30)/19)&gt;20,"20",IF(1+('DB-Rud'!F$31-C3)/(('DB-Rud'!F$31-'DB-Rud'!F$30)/19)&lt;0,0,1+(('DB-Rud'!F$31-C3)/(('DB-Rud'!F$31-'DB-Rud'!F$30)/19))))))</f>
        <v>7</v>
      </c>
      <c r="D4" s="122">
        <f>IF(D3="","",INT(IF(1+('DB-Rud'!G$31-D3)/(('DB-Rud'!G$31-'DB-Rud'!G$30)/19)&gt;20,"20",IF(1+('DB-Rud'!G$31-D3)/(('DB-Rud'!G$31-'DB-Rud'!G$30)/19)&lt;0,0,1+(('DB-Rud'!G$31-D3)/(('DB-Rud'!G$31-'DB-Rud'!G$30)/19))))))</f>
        <v>5</v>
      </c>
      <c r="E4" s="122">
        <f>IF(E3="","",INT(IF(1+('DB-Rud'!H$31-E3)/(('DB-Rud'!H$31-'DB-Rud'!H$30)/19)&gt;20,"20",IF(1+('DB-Rud'!H$31-E3)/(('DB-Rud'!H$31-'DB-Rud'!H$30)/19)&lt;0,0,1+(('DB-Rud'!H$31-E3)/(('DB-Rud'!H$31-'DB-Rud'!H$30)/19))))))</f>
        <v>12</v>
      </c>
      <c r="F4" s="122">
        <f>IF(F3="","",INT(IF(1+('DB-Rud'!I$31-F3)/(('DB-Rud'!I$31-'DB-Rud'!I$30)/19)&gt;20,"20",IF(1+('DB-Rud'!I$31-F3)/(('DB-Rud'!I$31-'DB-Rud'!I$30)/19)&lt;0,0,1+(('DB-Rud'!I$31-F3)/(('DB-Rud'!I$31-'DB-Rud'!I$30)/19))))))</f>
        <v>7</v>
      </c>
      <c r="G4" s="122">
        <f>IF(G3="","",INT(IF(1+('DB-Rud'!J$31-G3)/(('DB-Rud'!J$31-'DB-Rud'!J$30)/19)&gt;20,"20",IF(1+('DB-Rud'!J$31-G3)/(('DB-Rud'!J$31-'DB-Rud'!J$30)/19)&lt;0,0,1+(('DB-Rud'!J$31-G3)/(('DB-Rud'!J$31-'DB-Rud'!J$30)/19))))))</f>
        <v>9</v>
      </c>
      <c r="H4" s="122">
        <f>IF(H3="","",INT(IF(1+('DB-Rud'!K$31-H3)/(('DB-Rud'!K$31-'DB-Rud'!K$30)/19)&gt;20,"20",IF(1+('DB-Rud'!K$31-H3)/(('DB-Rud'!K$31-'DB-Rud'!K$30)/19)&lt;0,0,1+(('DB-Rud'!K$31-H3)/(('DB-Rud'!K$31-'DB-Rud'!K$30)/19))))))</f>
        <v>8</v>
      </c>
      <c r="I4" s="122">
        <f>IF(I3="","",INT(IF(1+('DB-Rud'!L$31-I3)/(('DB-Rud'!L$31-'DB-Rud'!L$30)/19)&gt;20,"20",IF(1+('DB-Rud'!L$31-I3)/(('DB-Rud'!L$31-'DB-Rud'!L$30)/19)&lt;0,0,1+(('DB-Rud'!L$31-I3)/(('DB-Rud'!L$31-'DB-Rud'!L$30)/19))))))</f>
        <v>6</v>
      </c>
      <c r="J4" s="122">
        <f>IF(J3="","",INT(IF(1+('DB-Rud'!M$31-J3)/(('DB-Rud'!M$31-'DB-Rud'!M$30)/19)&gt;20,"20",IF(1+('DB-Rud'!M$31-J3)/(('DB-Rud'!M$31-'DB-Rud'!M$30)/19)&lt;0,0,1+(('DB-Rud'!M$31-J3)/(('DB-Rud'!M$31-'DB-Rud'!M$30)/19))))))</f>
        <v>2</v>
      </c>
      <c r="K4" s="122">
        <f>IF(K3="","",INT(IF(1+('DB-Rud'!N$31-K3)/(('DB-Rud'!N$31-'DB-Rud'!N$30)/19)&gt;20,"20",IF(1+('DB-Rud'!N$31-K3)/(('DB-Rud'!N$31-'DB-Rud'!N$30)/19)&lt;0,0,1+(('DB-Rud'!N$31-K3)/(('DB-Rud'!N$31-'DB-Rud'!N$30)/19))))))</f>
        <v>9</v>
      </c>
      <c r="L4" s="122">
        <f>IF(L3="","",INT(IF(1+('DB-Rud'!O$31-L3)/(('DB-Rud'!O$31-'DB-Rud'!O$30)/19)&gt;20,"20",IF(1+('DB-Rud'!O$31-L3)/(('DB-Rud'!O$31-'DB-Rud'!O$30)/19)&lt;0,0,1+(('DB-Rud'!O$31-L3)/(('DB-Rud'!O$31-'DB-Rud'!O$30)/19))))))</f>
        <v>7</v>
      </c>
      <c r="M4" s="122">
        <f>IF(M3="","",INT(IF(1+('DB-Rud'!P$31-M3)/(('DB-Rud'!P$31-'DB-Rud'!P$30)/19)&gt;20,"20",IF(1+('DB-Rud'!P$31-M3)/(('DB-Rud'!P$31-'DB-Rud'!P$30)/19)&lt;0,0,1+(('DB-Rud'!P$31-M3)/(('DB-Rud'!P$31-'DB-Rud'!P$30)/19))))))</f>
        <v>6</v>
      </c>
      <c r="N4" s="122">
        <f>IF(N3="","",INT(IF(1+('DB-Rud'!Q$31-N3)/(('DB-Rud'!Q$31-'DB-Rud'!Q$30)/19)&gt;20,"20",IF(1+('DB-Rud'!Q$31-N3)/(('DB-Rud'!Q$31-'DB-Rud'!Q$30)/19)&lt;0,0,1+(('DB-Rud'!Q$31-N3)/(('DB-Rud'!Q$31-'DB-Rud'!Q$30)/19))))))</f>
        <v>9</v>
      </c>
      <c r="O4" s="122">
        <f>IF(O3="","",INT(IF(1+('DB-Rud'!R$31-O3)/(('DB-Rud'!R$31-'DB-Rud'!R$30)/19)&gt;20,"20",IF(1+('DB-Rud'!R$31-O3)/(('DB-Rud'!R$31-'DB-Rud'!R$30)/19)&lt;0,0,1+(('DB-Rud'!R$31-O3)/(('DB-Rud'!R$31-'DB-Rud'!R$30)/19))))))</f>
        <v>2</v>
      </c>
      <c r="P4" s="122">
        <f>IF(P3="","",INT(IF(1+('DB-Rud'!S$31-P3)/(('DB-Rud'!S$31-'DB-Rud'!S$30)/19)&gt;20,"20",IF(1+('DB-Rud'!S$31-P3)/(('DB-Rud'!S$31-'DB-Rud'!S$30)/19)&lt;0,0,1+(('DB-Rud'!S$31-P3)/(('DB-Rud'!S$31-'DB-Rud'!S$30)/19))))))</f>
        <v>6</v>
      </c>
      <c r="Q4" s="122">
        <f>IF(Q3="","",INT(IF(1+('DB-Rud'!T$31-Q3)/(('DB-Rud'!T$31-'DB-Rud'!T$30)/19)&gt;20,"20",IF(1+('DB-Rud'!T$31-Q3)/(('DB-Rud'!T$31-'DB-Rud'!T$30)/19)&lt;0,0,1+(('DB-Rud'!T$31-Q3)/(('DB-Rud'!T$31-'DB-Rud'!T$30)/19))))))</f>
        <v>8</v>
      </c>
      <c r="R4" s="122">
        <f>IF(R3="","",INT(IF(1+('DB-Rud'!U$31-R3)/(('DB-Rud'!U$31-'DB-Rud'!U$30)/19)&gt;20,"20",IF(1+('DB-Rud'!U$31-R3)/(('DB-Rud'!U$31-'DB-Rud'!U$30)/19)&lt;0,0,1+(('DB-Rud'!U$31-R3)/(('DB-Rud'!U$31-'DB-Rud'!U$30)/19))))))</f>
        <v>7</v>
      </c>
      <c r="S4" s="122">
        <f>IF(S3="","",INT(IF(1+('DB-Rud'!V$31-S3)/(('DB-Rud'!V$31-'DB-Rud'!V$30)/19)&gt;20,"20",IF(1+('DB-Rud'!V$31-S3)/(('DB-Rud'!V$31-'DB-Rud'!V$30)/19)&lt;0,0,1+(('DB-Rud'!V$31-S3)/(('DB-Rud'!V$31-'DB-Rud'!V$30)/19))))))</f>
        <v>6</v>
      </c>
      <c r="U4" s="236"/>
      <c r="W4" s="105">
        <f>IFERROR(INT(MAX(D4,J4,M4,P4)),"")</f>
        <v>6</v>
      </c>
      <c r="X4" s="105">
        <f>IFERROR(INT(MAX(E4,K4,N4,Q4)),"")</f>
        <v>12</v>
      </c>
      <c r="Y4" s="105">
        <f>IFERROR(INT(R4),"")</f>
        <v>7</v>
      </c>
      <c r="Z4" s="105">
        <f>Y4+X4+W4</f>
        <v>25</v>
      </c>
      <c r="AA4" s="97"/>
      <c r="AB4" s="105">
        <f>IFERROR(INT(F4),"")</f>
        <v>7</v>
      </c>
      <c r="AC4" s="105">
        <f>IFERROR(INT(R4),"")</f>
        <v>7</v>
      </c>
      <c r="AD4" s="105">
        <f>IFERROR(AC4+AB4,"")</f>
        <v>14</v>
      </c>
      <c r="AE4" s="97"/>
      <c r="AF4" s="105">
        <f>IFERROR(INT(G4),"")</f>
        <v>9</v>
      </c>
      <c r="AG4" s="105">
        <f>IFERROR(INT(H4),"")</f>
        <v>8</v>
      </c>
      <c r="AH4" s="105">
        <f>IFERROR(INT(R4),"")</f>
        <v>7</v>
      </c>
      <c r="AI4" s="105">
        <f>IFERROR(MAX((AF4+AH4),(AG4+AH4)),"")</f>
        <v>16</v>
      </c>
      <c r="AJ4" s="2"/>
      <c r="AK4" s="234"/>
      <c r="AM4" s="136" t="s">
        <v>863</v>
      </c>
      <c r="AN4" s="138">
        <v>44357</v>
      </c>
      <c r="AO4" s="136" t="s">
        <v>878</v>
      </c>
    </row>
    <row r="6" spans="1:41" s="1" customFormat="1" ht="15.45">
      <c r="A6" s="126" t="s">
        <v>855</v>
      </c>
      <c r="B6" s="142" t="s">
        <v>847</v>
      </c>
      <c r="C6" s="143"/>
      <c r="D6" s="143"/>
      <c r="E6" s="143"/>
      <c r="F6" s="143"/>
      <c r="G6" s="144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U6" s="111" t="str">
        <f>IF(U7&gt;=60,"ok","")</f>
        <v/>
      </c>
      <c r="V6" s="6"/>
      <c r="W6" s="249" t="str">
        <f>IFERROR(IF(Z8&gt;=28,"ok",""),"")</f>
        <v/>
      </c>
      <c r="X6" s="250"/>
      <c r="Y6" s="250"/>
      <c r="Z6" s="251"/>
      <c r="AB6" s="249" t="str">
        <f>IFERROR(IF(AD8&gt;=18,"ok",""),"")</f>
        <v/>
      </c>
      <c r="AC6" s="250"/>
      <c r="AD6" s="251"/>
      <c r="AF6" s="249" t="str">
        <f>IFERROR(IF(AI8&gt;=18,"ok",""),"")</f>
        <v/>
      </c>
      <c r="AG6" s="250"/>
      <c r="AH6" s="250"/>
      <c r="AI6" s="251"/>
      <c r="AK6" s="240" t="str">
        <f>IF(OR(AND(U6="ok",W6="ok"),AND(U6="ok",AB6="ok"),AND(U6="ok",AF6="ok"))=TRUE,"LK-Kriterien vollständig erfüllt","")</f>
        <v/>
      </c>
      <c r="AM6" s="145"/>
      <c r="AN6" s="146"/>
      <c r="AO6" s="145"/>
    </row>
    <row r="7" spans="1:41" ht="12.9">
      <c r="A7" s="107">
        <v>2013</v>
      </c>
      <c r="B7" s="108" t="s">
        <v>853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252"/>
      <c r="W7" s="106" t="s">
        <v>848</v>
      </c>
      <c r="X7" s="106" t="s">
        <v>849</v>
      </c>
      <c r="Y7" s="106" t="s">
        <v>16</v>
      </c>
      <c r="Z7" s="106" t="s">
        <v>860</v>
      </c>
      <c r="AA7" s="2"/>
      <c r="AB7" s="104" t="s">
        <v>4</v>
      </c>
      <c r="AC7" s="104" t="s">
        <v>16</v>
      </c>
      <c r="AD7" s="106" t="s">
        <v>860</v>
      </c>
      <c r="AE7" s="2"/>
      <c r="AF7" s="104" t="s">
        <v>5</v>
      </c>
      <c r="AG7" s="104" t="s">
        <v>6</v>
      </c>
      <c r="AH7" s="104" t="s">
        <v>16</v>
      </c>
      <c r="AI7" s="106" t="s">
        <v>860</v>
      </c>
      <c r="AK7" s="241"/>
      <c r="AM7" s="145"/>
      <c r="AN7" s="146"/>
      <c r="AO7" s="145"/>
    </row>
    <row r="8" spans="1:41">
      <c r="A8" s="127" t="s">
        <v>856</v>
      </c>
      <c r="B8" s="109" t="s">
        <v>851</v>
      </c>
      <c r="C8" s="122" t="str">
        <f>IF(C7="","",INT(IF(1+('DB-Rud'!F$31-C7)/(('DB-Rud'!F$31-'DB-Rud'!F$30)/19)&gt;20,"20",IF(1+('DB-Rud'!F$31-C7)/(('DB-Rud'!F$31-'DB-Rud'!F$30)/19)&lt;0,0,1+(('DB-Rud'!F$31-C7)/(('DB-Rud'!F$31-'DB-Rud'!F$30)/19))))))</f>
        <v/>
      </c>
      <c r="D8" s="122" t="str">
        <f>IF(D7="","",INT(IF(1+('DB-Rud'!G$31-D7)/(('DB-Rud'!G$31-'DB-Rud'!G$30)/19)&gt;20,"20",IF(1+('DB-Rud'!G$31-D7)/(('DB-Rud'!G$31-'DB-Rud'!G$30)/19)&lt;0,0,1+(('DB-Rud'!G$31-D7)/(('DB-Rud'!G$31-'DB-Rud'!G$30)/19))))))</f>
        <v/>
      </c>
      <c r="E8" s="122" t="str">
        <f>IF(E7="","",INT(IF(1+('DB-Rud'!H$31-E7)/(('DB-Rud'!H$31-'DB-Rud'!H$30)/19)&gt;20,"20",IF(1+('DB-Rud'!H$31-E7)/(('DB-Rud'!H$31-'DB-Rud'!H$30)/19)&lt;0,0,1+(('DB-Rud'!H$31-E7)/(('DB-Rud'!H$31-'DB-Rud'!H$30)/19))))))</f>
        <v/>
      </c>
      <c r="F8" s="122" t="str">
        <f>IF(F7="","",INT(IF(1+('DB-Rud'!I$31-F7)/(('DB-Rud'!I$31-'DB-Rud'!I$30)/19)&gt;20,"20",IF(1+('DB-Rud'!I$31-F7)/(('DB-Rud'!I$31-'DB-Rud'!I$30)/19)&lt;0,0,1+(('DB-Rud'!I$31-F7)/(('DB-Rud'!I$31-'DB-Rud'!I$30)/19))))))</f>
        <v/>
      </c>
      <c r="G8" s="122" t="str">
        <f>IF(G7="","",INT(IF(1+('DB-Rud'!J$31-G7)/(('DB-Rud'!J$31-'DB-Rud'!J$30)/19)&gt;20,"20",IF(1+('DB-Rud'!J$31-G7)/(('DB-Rud'!J$31-'DB-Rud'!J$30)/19)&lt;0,0,1+(('DB-Rud'!J$31-G7)/(('DB-Rud'!J$31-'DB-Rud'!J$30)/19))))))</f>
        <v/>
      </c>
      <c r="H8" s="122" t="str">
        <f>IF(H7="","",INT(IF(1+('DB-Rud'!K$31-H7)/(('DB-Rud'!K$31-'DB-Rud'!K$30)/19)&gt;20,"20",IF(1+('DB-Rud'!K$31-H7)/(('DB-Rud'!K$31-'DB-Rud'!K$30)/19)&lt;0,0,1+(('DB-Rud'!K$31-H7)/(('DB-Rud'!K$31-'DB-Rud'!K$30)/19))))))</f>
        <v/>
      </c>
      <c r="I8" s="122" t="str">
        <f>IF(I7="","",INT(IF(1+('DB-Rud'!L$31-I7)/(('DB-Rud'!L$31-'DB-Rud'!L$30)/19)&gt;20,"20",IF(1+('DB-Rud'!L$31-I7)/(('DB-Rud'!L$31-'DB-Rud'!L$30)/19)&lt;0,0,1+(('DB-Rud'!L$31-I7)/(('DB-Rud'!L$31-'DB-Rud'!L$30)/19))))))</f>
        <v/>
      </c>
      <c r="J8" s="122" t="str">
        <f>IF(J7="","",INT(IF(1+('DB-Rud'!M$31-J7)/(('DB-Rud'!M$31-'DB-Rud'!M$30)/19)&gt;20,"20",IF(1+('DB-Rud'!M$31-J7)/(('DB-Rud'!M$31-'DB-Rud'!M$30)/19)&lt;0,0,1+(('DB-Rud'!M$31-J7)/(('DB-Rud'!M$31-'DB-Rud'!M$30)/19))))))</f>
        <v/>
      </c>
      <c r="K8" s="122" t="str">
        <f>IF(K7="","",INT(IF(1+('DB-Rud'!N$31-K7)/(('DB-Rud'!N$31-'DB-Rud'!N$30)/19)&gt;20,"20",IF(1+('DB-Rud'!N$31-K7)/(('DB-Rud'!N$31-'DB-Rud'!N$30)/19)&lt;0,0,1+(('DB-Rud'!N$31-K7)/(('DB-Rud'!N$31-'DB-Rud'!N$30)/19))))))</f>
        <v/>
      </c>
      <c r="L8" s="122" t="str">
        <f>IF(L7="","",INT(IF(1+('DB-Rud'!O$31-L7)/(('DB-Rud'!O$31-'DB-Rud'!O$30)/19)&gt;20,"20",IF(1+('DB-Rud'!O$31-L7)/(('DB-Rud'!O$31-'DB-Rud'!O$30)/19)&lt;0,0,1+(('DB-Rud'!O$31-L7)/(('DB-Rud'!O$31-'DB-Rud'!O$30)/19))))))</f>
        <v/>
      </c>
      <c r="M8" s="122" t="str">
        <f>IF(M7="","",INT(IF(1+('DB-Rud'!P$31-M7)/(('DB-Rud'!P$31-'DB-Rud'!P$30)/19)&gt;20,"20",IF(1+('DB-Rud'!P$31-M7)/(('DB-Rud'!P$31-'DB-Rud'!P$30)/19)&lt;0,0,1+(('DB-Rud'!P$31-M7)/(('DB-Rud'!P$31-'DB-Rud'!P$30)/19))))))</f>
        <v/>
      </c>
      <c r="N8" s="122" t="str">
        <f>IF(N7="","",INT(IF(1+('DB-Rud'!Q$31-N7)/(('DB-Rud'!Q$31-'DB-Rud'!Q$30)/19)&gt;20,"20",IF(1+('DB-Rud'!Q$31-N7)/(('DB-Rud'!Q$31-'DB-Rud'!Q$30)/19)&lt;0,0,1+(('DB-Rud'!Q$31-N7)/(('DB-Rud'!Q$31-'DB-Rud'!Q$30)/19))))))</f>
        <v/>
      </c>
      <c r="O8" s="122" t="str">
        <f>IF(O7="","",INT(IF(1+('DB-Rud'!R$31-O7)/(('DB-Rud'!R$31-'DB-Rud'!R$30)/19)&gt;20,"20",IF(1+('DB-Rud'!R$31-O7)/(('DB-Rud'!R$31-'DB-Rud'!R$30)/19)&lt;0,0,1+(('DB-Rud'!R$31-O7)/(('DB-Rud'!R$31-'DB-Rud'!R$30)/19))))))</f>
        <v/>
      </c>
      <c r="P8" s="122" t="str">
        <f>IF(P7="","",INT(IF(1+('DB-Rud'!S$31-P7)/(('DB-Rud'!S$31-'DB-Rud'!S$30)/19)&gt;20,"20",IF(1+('DB-Rud'!S$31-P7)/(('DB-Rud'!S$31-'DB-Rud'!S$30)/19)&lt;0,0,1+(('DB-Rud'!S$31-P7)/(('DB-Rud'!S$31-'DB-Rud'!S$30)/19))))))</f>
        <v/>
      </c>
      <c r="Q8" s="122" t="str">
        <f>IF(Q7="","",INT(IF(1+('DB-Rud'!T$31-Q7)/(('DB-Rud'!T$31-'DB-Rud'!T$30)/19)&gt;20,"20",IF(1+('DB-Rud'!T$31-Q7)/(('DB-Rud'!T$31-'DB-Rud'!T$30)/19)&lt;0,0,1+(('DB-Rud'!T$31-Q7)/(('DB-Rud'!T$31-'DB-Rud'!T$30)/19))))))</f>
        <v/>
      </c>
      <c r="R8" s="122" t="str">
        <f>IF(R7="","",INT(IF(1+('DB-Rud'!U$31-R7)/(('DB-Rud'!U$31-'DB-Rud'!U$30)/19)&gt;20,"20",IF(1+('DB-Rud'!U$31-R7)/(('DB-Rud'!U$31-'DB-Rud'!U$30)/19)&lt;0,0,1+(('DB-Rud'!U$31-R7)/(('DB-Rud'!U$31-'DB-Rud'!U$30)/19))))))</f>
        <v/>
      </c>
      <c r="S8" s="122" t="str">
        <f>IF(S7="","",INT(IF(1+('DB-Rud'!V$31-S7)/(('DB-Rud'!V$31-'DB-Rud'!V$30)/19)&gt;20,"20",IF(1+('DB-Rud'!V$31-S7)/(('DB-Rud'!V$31-'DB-Rud'!V$30)/19)&lt;0,0,1+(('DB-Rud'!V$31-S7)/(('DB-Rud'!V$31-'DB-Rud'!V$30)/19))))))</f>
        <v/>
      </c>
      <c r="U8" s="244"/>
      <c r="W8" s="105">
        <f>IFERROR(INT(MAX(D8,J8,M8,P8)),"")</f>
        <v>0</v>
      </c>
      <c r="X8" s="105">
        <f>IFERROR(INT(MAX(E8,K8,N8,Q8)),"")</f>
        <v>0</v>
      </c>
      <c r="Y8" s="105">
        <f>IFERROR(INT(MAX(R8,R8)),"")</f>
        <v>0</v>
      </c>
      <c r="Z8" s="105">
        <f>Y8+X8+W8</f>
        <v>0</v>
      </c>
      <c r="AA8" s="97"/>
      <c r="AB8" s="105">
        <f>IFERROR(INT(MAX(F8,F8)),"")</f>
        <v>0</v>
      </c>
      <c r="AC8" s="105">
        <f>IFERROR(INT(MAX(R8,R8)),"")</f>
        <v>0</v>
      </c>
      <c r="AD8" s="105">
        <f>IFERROR(AC8+AB8,"dd")</f>
        <v>0</v>
      </c>
      <c r="AE8" s="97"/>
      <c r="AF8" s="105">
        <f>IFERROR(INT(MAX(G8,G8)),"")</f>
        <v>0</v>
      </c>
      <c r="AG8" s="105">
        <f>IFERROR(INT(MAX(H8,H8)),"")</f>
        <v>0</v>
      </c>
      <c r="AH8" s="105">
        <f>IFERROR(INT(MAX(R8,R8)),"")</f>
        <v>0</v>
      </c>
      <c r="AI8" s="105">
        <f>IFERROR(MAX((AF8+AH8),(AG8+AH8)),"")</f>
        <v>0</v>
      </c>
      <c r="AJ8" s="2"/>
      <c r="AK8" s="242"/>
      <c r="AM8" s="145"/>
      <c r="AN8" s="146"/>
      <c r="AO8" s="145"/>
    </row>
    <row r="10" spans="1:41" s="1" customFormat="1" ht="15.45">
      <c r="A10" s="126" t="s">
        <v>855</v>
      </c>
      <c r="B10" s="142" t="s">
        <v>847</v>
      </c>
      <c r="C10" s="143"/>
      <c r="D10" s="143"/>
      <c r="E10" s="143"/>
      <c r="F10" s="143"/>
      <c r="G10" s="144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U10" s="111" t="str">
        <f t="shared" ref="U10" si="0">IF(U11&gt;=60,"ok","")</f>
        <v/>
      </c>
      <c r="V10" s="6"/>
      <c r="W10" s="249" t="str">
        <f t="shared" ref="W10" si="1">IFERROR(IF(Z12&gt;=28,"ok",""),"")</f>
        <v/>
      </c>
      <c r="X10" s="250"/>
      <c r="Y10" s="250"/>
      <c r="Z10" s="251"/>
      <c r="AB10" s="249" t="str">
        <f t="shared" ref="AB10" si="2">IFERROR(IF(AD12&gt;=18,"ok",""),"")</f>
        <v/>
      </c>
      <c r="AC10" s="250"/>
      <c r="AD10" s="251"/>
      <c r="AF10" s="249" t="str">
        <f t="shared" ref="AF10" si="3">IFERROR(IF(AI12&gt;=18,"ok",""),"")</f>
        <v/>
      </c>
      <c r="AG10" s="250"/>
      <c r="AH10" s="250"/>
      <c r="AI10" s="251"/>
      <c r="AK10" s="240" t="str">
        <f t="shared" ref="AK10" si="4">IF(OR(AND(U10="ok",W10="ok"),AND(U10="ok",AB10="ok"),AND(U10="ok",AF10="ok"))=TRUE,"LK-Kriterien vollständig erfüllt","")</f>
        <v/>
      </c>
      <c r="AM10" s="145"/>
      <c r="AN10" s="146"/>
      <c r="AO10" s="145"/>
    </row>
    <row r="11" spans="1:41" ht="12.9">
      <c r="A11" s="107">
        <v>2013</v>
      </c>
      <c r="B11" s="108" t="s">
        <v>853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252"/>
      <c r="W11" s="106" t="s">
        <v>848</v>
      </c>
      <c r="X11" s="106" t="s">
        <v>849</v>
      </c>
      <c r="Y11" s="106" t="s">
        <v>16</v>
      </c>
      <c r="Z11" s="106" t="s">
        <v>860</v>
      </c>
      <c r="AA11" s="2"/>
      <c r="AB11" s="104" t="s">
        <v>4</v>
      </c>
      <c r="AC11" s="104" t="s">
        <v>16</v>
      </c>
      <c r="AD11" s="106" t="s">
        <v>860</v>
      </c>
      <c r="AE11" s="2"/>
      <c r="AF11" s="104" t="s">
        <v>5</v>
      </c>
      <c r="AG11" s="104" t="s">
        <v>6</v>
      </c>
      <c r="AH11" s="104" t="s">
        <v>16</v>
      </c>
      <c r="AI11" s="106" t="s">
        <v>860</v>
      </c>
      <c r="AK11" s="241"/>
      <c r="AM11" s="145"/>
      <c r="AN11" s="146"/>
      <c r="AO11" s="145"/>
    </row>
    <row r="12" spans="1:41">
      <c r="A12" s="127" t="s">
        <v>856</v>
      </c>
      <c r="B12" s="109" t="s">
        <v>851</v>
      </c>
      <c r="C12" s="122" t="str">
        <f>IF(C11="","",INT(IF(1+('DB-Rud'!F$31-C11)/(('DB-Rud'!F$31-'DB-Rud'!F$30)/19)&gt;20,"20",IF(1+('DB-Rud'!F$31-C11)/(('DB-Rud'!F$31-'DB-Rud'!F$30)/19)&lt;0,0,1+(('DB-Rud'!F$31-C11)/(('DB-Rud'!F$31-'DB-Rud'!F$30)/19))))))</f>
        <v/>
      </c>
      <c r="D12" s="122" t="str">
        <f>IF(D11="","",INT(IF(1+('DB-Rud'!G$31-D11)/(('DB-Rud'!G$31-'DB-Rud'!G$30)/19)&gt;20,"20",IF(1+('DB-Rud'!G$31-D11)/(('DB-Rud'!G$31-'DB-Rud'!G$30)/19)&lt;0,0,1+(('DB-Rud'!G$31-D11)/(('DB-Rud'!G$31-'DB-Rud'!G$30)/19))))))</f>
        <v/>
      </c>
      <c r="E12" s="122" t="str">
        <f>IF(E11="","",INT(IF(1+('DB-Rud'!H$31-E11)/(('DB-Rud'!H$31-'DB-Rud'!H$30)/19)&gt;20,"20",IF(1+('DB-Rud'!H$31-E11)/(('DB-Rud'!H$31-'DB-Rud'!H$30)/19)&lt;0,0,1+(('DB-Rud'!H$31-E11)/(('DB-Rud'!H$31-'DB-Rud'!H$30)/19))))))</f>
        <v/>
      </c>
      <c r="F12" s="122" t="str">
        <f>IF(F11="","",INT(IF(1+('DB-Rud'!I$31-F11)/(('DB-Rud'!I$31-'DB-Rud'!I$30)/19)&gt;20,"20",IF(1+('DB-Rud'!I$31-F11)/(('DB-Rud'!I$31-'DB-Rud'!I$30)/19)&lt;0,0,1+(('DB-Rud'!I$31-F11)/(('DB-Rud'!I$31-'DB-Rud'!I$30)/19))))))</f>
        <v/>
      </c>
      <c r="G12" s="122" t="str">
        <f>IF(G11="","",INT(IF(1+('DB-Rud'!J$31-G11)/(('DB-Rud'!J$31-'DB-Rud'!J$30)/19)&gt;20,"20",IF(1+('DB-Rud'!J$31-G11)/(('DB-Rud'!J$31-'DB-Rud'!J$30)/19)&lt;0,0,1+(('DB-Rud'!J$31-G11)/(('DB-Rud'!J$31-'DB-Rud'!J$30)/19))))))</f>
        <v/>
      </c>
      <c r="H12" s="122" t="str">
        <f>IF(H11="","",INT(IF(1+('DB-Rud'!K$31-H11)/(('DB-Rud'!K$31-'DB-Rud'!K$30)/19)&gt;20,"20",IF(1+('DB-Rud'!K$31-H11)/(('DB-Rud'!K$31-'DB-Rud'!K$30)/19)&lt;0,0,1+(('DB-Rud'!K$31-H11)/(('DB-Rud'!K$31-'DB-Rud'!K$30)/19))))))</f>
        <v/>
      </c>
      <c r="I12" s="122" t="str">
        <f>IF(I11="","",INT(IF(1+('DB-Rud'!L$31-I11)/(('DB-Rud'!L$31-'DB-Rud'!L$30)/19)&gt;20,"20",IF(1+('DB-Rud'!L$31-I11)/(('DB-Rud'!L$31-'DB-Rud'!L$30)/19)&lt;0,0,1+(('DB-Rud'!L$31-I11)/(('DB-Rud'!L$31-'DB-Rud'!L$30)/19))))))</f>
        <v/>
      </c>
      <c r="J12" s="122" t="str">
        <f>IF(J11="","",INT(IF(1+('DB-Rud'!M$31-J11)/(('DB-Rud'!M$31-'DB-Rud'!M$30)/19)&gt;20,"20",IF(1+('DB-Rud'!M$31-J11)/(('DB-Rud'!M$31-'DB-Rud'!M$30)/19)&lt;0,0,1+(('DB-Rud'!M$31-J11)/(('DB-Rud'!M$31-'DB-Rud'!M$30)/19))))))</f>
        <v/>
      </c>
      <c r="K12" s="122" t="str">
        <f>IF(K11="","",INT(IF(1+('DB-Rud'!N$31-K11)/(('DB-Rud'!N$31-'DB-Rud'!N$30)/19)&gt;20,"20",IF(1+('DB-Rud'!N$31-K11)/(('DB-Rud'!N$31-'DB-Rud'!N$30)/19)&lt;0,0,1+(('DB-Rud'!N$31-K11)/(('DB-Rud'!N$31-'DB-Rud'!N$30)/19))))))</f>
        <v/>
      </c>
      <c r="L12" s="122" t="str">
        <f>IF(L11="","",INT(IF(1+('DB-Rud'!O$31-L11)/(('DB-Rud'!O$31-'DB-Rud'!O$30)/19)&gt;20,"20",IF(1+('DB-Rud'!O$31-L11)/(('DB-Rud'!O$31-'DB-Rud'!O$30)/19)&lt;0,0,1+(('DB-Rud'!O$31-L11)/(('DB-Rud'!O$31-'DB-Rud'!O$30)/19))))))</f>
        <v/>
      </c>
      <c r="M12" s="122" t="str">
        <f>IF(M11="","",INT(IF(1+('DB-Rud'!P$31-M11)/(('DB-Rud'!P$31-'DB-Rud'!P$30)/19)&gt;20,"20",IF(1+('DB-Rud'!P$31-M11)/(('DB-Rud'!P$31-'DB-Rud'!P$30)/19)&lt;0,0,1+(('DB-Rud'!P$31-M11)/(('DB-Rud'!P$31-'DB-Rud'!P$30)/19))))))</f>
        <v/>
      </c>
      <c r="N12" s="122" t="str">
        <f>IF(N11="","",INT(IF(1+('DB-Rud'!Q$31-N11)/(('DB-Rud'!Q$31-'DB-Rud'!Q$30)/19)&gt;20,"20",IF(1+('DB-Rud'!Q$31-N11)/(('DB-Rud'!Q$31-'DB-Rud'!Q$30)/19)&lt;0,0,1+(('DB-Rud'!Q$31-N11)/(('DB-Rud'!Q$31-'DB-Rud'!Q$30)/19))))))</f>
        <v/>
      </c>
      <c r="O12" s="122" t="str">
        <f>IF(O11="","",INT(IF(1+('DB-Rud'!R$31-O11)/(('DB-Rud'!R$31-'DB-Rud'!R$30)/19)&gt;20,"20",IF(1+('DB-Rud'!R$31-O11)/(('DB-Rud'!R$31-'DB-Rud'!R$30)/19)&lt;0,0,1+(('DB-Rud'!R$31-O11)/(('DB-Rud'!R$31-'DB-Rud'!R$30)/19))))))</f>
        <v/>
      </c>
      <c r="P12" s="122" t="str">
        <f>IF(P11="","",INT(IF(1+('DB-Rud'!S$31-P11)/(('DB-Rud'!S$31-'DB-Rud'!S$30)/19)&gt;20,"20",IF(1+('DB-Rud'!S$31-P11)/(('DB-Rud'!S$31-'DB-Rud'!S$30)/19)&lt;0,0,1+(('DB-Rud'!S$31-P11)/(('DB-Rud'!S$31-'DB-Rud'!S$30)/19))))))</f>
        <v/>
      </c>
      <c r="Q12" s="122" t="str">
        <f>IF(Q11="","",INT(IF(1+('DB-Rud'!T$31-Q11)/(('DB-Rud'!T$31-'DB-Rud'!T$30)/19)&gt;20,"20",IF(1+('DB-Rud'!T$31-Q11)/(('DB-Rud'!T$31-'DB-Rud'!T$30)/19)&lt;0,0,1+(('DB-Rud'!T$31-Q11)/(('DB-Rud'!T$31-'DB-Rud'!T$30)/19))))))</f>
        <v/>
      </c>
      <c r="R12" s="122" t="str">
        <f>IF(R11="","",INT(IF(1+('DB-Rud'!U$31-R11)/(('DB-Rud'!U$31-'DB-Rud'!U$30)/19)&gt;20,"20",IF(1+('DB-Rud'!U$31-R11)/(('DB-Rud'!U$31-'DB-Rud'!U$30)/19)&lt;0,0,1+(('DB-Rud'!U$31-R11)/(('DB-Rud'!U$31-'DB-Rud'!U$30)/19))))))</f>
        <v/>
      </c>
      <c r="S12" s="122" t="str">
        <f>IF(S11="","",INT(IF(1+('DB-Rud'!V$31-S11)/(('DB-Rud'!V$31-'DB-Rud'!V$30)/19)&gt;20,"20",IF(1+('DB-Rud'!V$31-S11)/(('DB-Rud'!V$31-'DB-Rud'!V$30)/19)&lt;0,0,1+(('DB-Rud'!V$31-S11)/(('DB-Rud'!V$31-'DB-Rud'!V$30)/19))))))</f>
        <v/>
      </c>
      <c r="U12" s="244"/>
      <c r="W12" s="105">
        <f>IFERROR(INT(MAX(D12,J12,M12,P12)),"")</f>
        <v>0</v>
      </c>
      <c r="X12" s="105">
        <f>IFERROR(INT(MAX(E12,K12,N12,Q12)),"")</f>
        <v>0</v>
      </c>
      <c r="Y12" s="105">
        <f>IFERROR(INT(MAX(R12,R12)),"")</f>
        <v>0</v>
      </c>
      <c r="Z12" s="105">
        <f t="shared" ref="Z12" si="5">Y12+X12+W12</f>
        <v>0</v>
      </c>
      <c r="AA12" s="97"/>
      <c r="AB12" s="105">
        <f>IFERROR(INT(MAX(F12,F12)),"")</f>
        <v>0</v>
      </c>
      <c r="AC12" s="105">
        <f>IFERROR(INT(MAX(R12,R12)),"")</f>
        <v>0</v>
      </c>
      <c r="AD12" s="105">
        <f t="shared" ref="AD12" si="6">IFERROR(AC12+AB12,"dd")</f>
        <v>0</v>
      </c>
      <c r="AE12" s="97"/>
      <c r="AF12" s="105">
        <f>IFERROR(INT(MAX(G12,G12)),"")</f>
        <v>0</v>
      </c>
      <c r="AG12" s="105">
        <f>IFERROR(INT(MAX(H12,H12)),"")</f>
        <v>0</v>
      </c>
      <c r="AH12" s="105">
        <f>IFERROR(INT(MAX(R12,R12)),"")</f>
        <v>0</v>
      </c>
      <c r="AI12" s="105">
        <f t="shared" ref="AI12" si="7">IFERROR(MAX((AF12+AH12),(AG12+AH12)),"")</f>
        <v>0</v>
      </c>
      <c r="AJ12" s="2"/>
      <c r="AK12" s="242"/>
      <c r="AM12" s="145"/>
      <c r="AN12" s="146"/>
      <c r="AO12" s="145"/>
    </row>
    <row r="14" spans="1:41" s="1" customFormat="1" ht="15.45">
      <c r="A14" s="126" t="s">
        <v>855</v>
      </c>
      <c r="B14" s="142" t="s">
        <v>847</v>
      </c>
      <c r="C14" s="143"/>
      <c r="D14" s="143"/>
      <c r="E14" s="143"/>
      <c r="F14" s="143"/>
      <c r="G14" s="144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U14" s="111" t="str">
        <f t="shared" ref="U14" si="8">IF(U15&gt;=60,"ok","")</f>
        <v/>
      </c>
      <c r="V14" s="6"/>
      <c r="W14" s="249" t="str">
        <f t="shared" ref="W14" si="9">IFERROR(IF(Z16&gt;=28,"ok",""),"")</f>
        <v/>
      </c>
      <c r="X14" s="250"/>
      <c r="Y14" s="250"/>
      <c r="Z14" s="251"/>
      <c r="AB14" s="249" t="str">
        <f t="shared" ref="AB14" si="10">IFERROR(IF(AD16&gt;=18,"ok",""),"")</f>
        <v/>
      </c>
      <c r="AC14" s="250"/>
      <c r="AD14" s="251"/>
      <c r="AF14" s="249" t="str">
        <f t="shared" ref="AF14" si="11">IFERROR(IF(AI16&gt;=18,"ok",""),"")</f>
        <v/>
      </c>
      <c r="AG14" s="250"/>
      <c r="AH14" s="250"/>
      <c r="AI14" s="251"/>
      <c r="AK14" s="240" t="str">
        <f t="shared" ref="AK14" si="12">IF(OR(AND(U14="ok",W14="ok"),AND(U14="ok",AB14="ok"),AND(U14="ok",AF14="ok"))=TRUE,"LK-Kriterien vollständig erfüllt","")</f>
        <v/>
      </c>
      <c r="AM14" s="145"/>
      <c r="AN14" s="146"/>
      <c r="AO14" s="145"/>
    </row>
    <row r="15" spans="1:41" ht="12.9">
      <c r="A15" s="107">
        <v>2013</v>
      </c>
      <c r="B15" s="108" t="s">
        <v>853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252"/>
      <c r="W15" s="106" t="s">
        <v>848</v>
      </c>
      <c r="X15" s="106" t="s">
        <v>849</v>
      </c>
      <c r="Y15" s="106" t="s">
        <v>16</v>
      </c>
      <c r="Z15" s="106" t="s">
        <v>860</v>
      </c>
      <c r="AA15" s="2"/>
      <c r="AB15" s="104" t="s">
        <v>4</v>
      </c>
      <c r="AC15" s="104" t="s">
        <v>16</v>
      </c>
      <c r="AD15" s="106" t="s">
        <v>860</v>
      </c>
      <c r="AE15" s="2"/>
      <c r="AF15" s="104" t="s">
        <v>5</v>
      </c>
      <c r="AG15" s="104" t="s">
        <v>6</v>
      </c>
      <c r="AH15" s="104" t="s">
        <v>16</v>
      </c>
      <c r="AI15" s="106" t="s">
        <v>860</v>
      </c>
      <c r="AK15" s="241"/>
      <c r="AM15" s="145"/>
      <c r="AN15" s="146"/>
      <c r="AO15" s="145"/>
    </row>
    <row r="16" spans="1:41">
      <c r="A16" s="127" t="s">
        <v>856</v>
      </c>
      <c r="B16" s="109" t="s">
        <v>851</v>
      </c>
      <c r="C16" s="122" t="str">
        <f>IF(C15="","",INT(IF(1+('DB-Rud'!F$31-C15)/(('DB-Rud'!F$31-'DB-Rud'!F$30)/19)&gt;20,"20",IF(1+('DB-Rud'!F$31-C15)/(('DB-Rud'!F$31-'DB-Rud'!F$30)/19)&lt;0,0,1+(('DB-Rud'!F$31-C15)/(('DB-Rud'!F$31-'DB-Rud'!F$30)/19))))))</f>
        <v/>
      </c>
      <c r="D16" s="122" t="str">
        <f>IF(D15="","",INT(IF(1+('DB-Rud'!G$31-D15)/(('DB-Rud'!G$31-'DB-Rud'!G$30)/19)&gt;20,"20",IF(1+('DB-Rud'!G$31-D15)/(('DB-Rud'!G$31-'DB-Rud'!G$30)/19)&lt;0,0,1+(('DB-Rud'!G$31-D15)/(('DB-Rud'!G$31-'DB-Rud'!G$30)/19))))))</f>
        <v/>
      </c>
      <c r="E16" s="122" t="str">
        <f>IF(E15="","",INT(IF(1+('DB-Rud'!H$31-E15)/(('DB-Rud'!H$31-'DB-Rud'!H$30)/19)&gt;20,"20",IF(1+('DB-Rud'!H$31-E15)/(('DB-Rud'!H$31-'DB-Rud'!H$30)/19)&lt;0,0,1+(('DB-Rud'!H$31-E15)/(('DB-Rud'!H$31-'DB-Rud'!H$30)/19))))))</f>
        <v/>
      </c>
      <c r="F16" s="122" t="str">
        <f>IF(F15="","",INT(IF(1+('DB-Rud'!I$31-F15)/(('DB-Rud'!I$31-'DB-Rud'!I$30)/19)&gt;20,"20",IF(1+('DB-Rud'!I$31-F15)/(('DB-Rud'!I$31-'DB-Rud'!I$30)/19)&lt;0,0,1+(('DB-Rud'!I$31-F15)/(('DB-Rud'!I$31-'DB-Rud'!I$30)/19))))))</f>
        <v/>
      </c>
      <c r="G16" s="122" t="str">
        <f>IF(G15="","",INT(IF(1+('DB-Rud'!J$31-G15)/(('DB-Rud'!J$31-'DB-Rud'!J$30)/19)&gt;20,"20",IF(1+('DB-Rud'!J$31-G15)/(('DB-Rud'!J$31-'DB-Rud'!J$30)/19)&lt;0,0,1+(('DB-Rud'!J$31-G15)/(('DB-Rud'!J$31-'DB-Rud'!J$30)/19))))))</f>
        <v/>
      </c>
      <c r="H16" s="122" t="str">
        <f>IF(H15="","",INT(IF(1+('DB-Rud'!K$31-H15)/(('DB-Rud'!K$31-'DB-Rud'!K$30)/19)&gt;20,"20",IF(1+('DB-Rud'!K$31-H15)/(('DB-Rud'!K$31-'DB-Rud'!K$30)/19)&lt;0,0,1+(('DB-Rud'!K$31-H15)/(('DB-Rud'!K$31-'DB-Rud'!K$30)/19))))))</f>
        <v/>
      </c>
      <c r="I16" s="122" t="str">
        <f>IF(I15="","",INT(IF(1+('DB-Rud'!L$31-I15)/(('DB-Rud'!L$31-'DB-Rud'!L$30)/19)&gt;20,"20",IF(1+('DB-Rud'!L$31-I15)/(('DB-Rud'!L$31-'DB-Rud'!L$30)/19)&lt;0,0,1+(('DB-Rud'!L$31-I15)/(('DB-Rud'!L$31-'DB-Rud'!L$30)/19))))))</f>
        <v/>
      </c>
      <c r="J16" s="122" t="str">
        <f>IF(J15="","",INT(IF(1+('DB-Rud'!M$31-J15)/(('DB-Rud'!M$31-'DB-Rud'!M$30)/19)&gt;20,"20",IF(1+('DB-Rud'!M$31-J15)/(('DB-Rud'!M$31-'DB-Rud'!M$30)/19)&lt;0,0,1+(('DB-Rud'!M$31-J15)/(('DB-Rud'!M$31-'DB-Rud'!M$30)/19))))))</f>
        <v/>
      </c>
      <c r="K16" s="122" t="str">
        <f>IF(K15="","",INT(IF(1+('DB-Rud'!N$31-K15)/(('DB-Rud'!N$31-'DB-Rud'!N$30)/19)&gt;20,"20",IF(1+('DB-Rud'!N$31-K15)/(('DB-Rud'!N$31-'DB-Rud'!N$30)/19)&lt;0,0,1+(('DB-Rud'!N$31-K15)/(('DB-Rud'!N$31-'DB-Rud'!N$30)/19))))))</f>
        <v/>
      </c>
      <c r="L16" s="122" t="str">
        <f>IF(L15="","",INT(IF(1+('DB-Rud'!O$31-L15)/(('DB-Rud'!O$31-'DB-Rud'!O$30)/19)&gt;20,"20",IF(1+('DB-Rud'!O$31-L15)/(('DB-Rud'!O$31-'DB-Rud'!O$30)/19)&lt;0,0,1+(('DB-Rud'!O$31-L15)/(('DB-Rud'!O$31-'DB-Rud'!O$30)/19))))))</f>
        <v/>
      </c>
      <c r="M16" s="122" t="str">
        <f>IF(M15="","",INT(IF(1+('DB-Rud'!P$31-M15)/(('DB-Rud'!P$31-'DB-Rud'!P$30)/19)&gt;20,"20",IF(1+('DB-Rud'!P$31-M15)/(('DB-Rud'!P$31-'DB-Rud'!P$30)/19)&lt;0,0,1+(('DB-Rud'!P$31-M15)/(('DB-Rud'!P$31-'DB-Rud'!P$30)/19))))))</f>
        <v/>
      </c>
      <c r="N16" s="122" t="str">
        <f>IF(N15="","",INT(IF(1+('DB-Rud'!Q$31-N15)/(('DB-Rud'!Q$31-'DB-Rud'!Q$30)/19)&gt;20,"20",IF(1+('DB-Rud'!Q$31-N15)/(('DB-Rud'!Q$31-'DB-Rud'!Q$30)/19)&lt;0,0,1+(('DB-Rud'!Q$31-N15)/(('DB-Rud'!Q$31-'DB-Rud'!Q$30)/19))))))</f>
        <v/>
      </c>
      <c r="O16" s="122" t="str">
        <f>IF(O15="","",INT(IF(1+('DB-Rud'!R$31-O15)/(('DB-Rud'!R$31-'DB-Rud'!R$30)/19)&gt;20,"20",IF(1+('DB-Rud'!R$31-O15)/(('DB-Rud'!R$31-'DB-Rud'!R$30)/19)&lt;0,0,1+(('DB-Rud'!R$31-O15)/(('DB-Rud'!R$31-'DB-Rud'!R$30)/19))))))</f>
        <v/>
      </c>
      <c r="P16" s="122" t="str">
        <f>IF(P15="","",INT(IF(1+('DB-Rud'!S$31-P15)/(('DB-Rud'!S$31-'DB-Rud'!S$30)/19)&gt;20,"20",IF(1+('DB-Rud'!S$31-P15)/(('DB-Rud'!S$31-'DB-Rud'!S$30)/19)&lt;0,0,1+(('DB-Rud'!S$31-P15)/(('DB-Rud'!S$31-'DB-Rud'!S$30)/19))))))</f>
        <v/>
      </c>
      <c r="Q16" s="122" t="str">
        <f>IF(Q15="","",INT(IF(1+('DB-Rud'!T$31-Q15)/(('DB-Rud'!T$31-'DB-Rud'!T$30)/19)&gt;20,"20",IF(1+('DB-Rud'!T$31-Q15)/(('DB-Rud'!T$31-'DB-Rud'!T$30)/19)&lt;0,0,1+(('DB-Rud'!T$31-Q15)/(('DB-Rud'!T$31-'DB-Rud'!T$30)/19))))))</f>
        <v/>
      </c>
      <c r="R16" s="122" t="str">
        <f>IF(R15="","",INT(IF(1+('DB-Rud'!U$31-R15)/(('DB-Rud'!U$31-'DB-Rud'!U$30)/19)&gt;20,"20",IF(1+('DB-Rud'!U$31-R15)/(('DB-Rud'!U$31-'DB-Rud'!U$30)/19)&lt;0,0,1+(('DB-Rud'!U$31-R15)/(('DB-Rud'!U$31-'DB-Rud'!U$30)/19))))))</f>
        <v/>
      </c>
      <c r="S16" s="122" t="str">
        <f>IF(S15="","",INT(IF(1+('DB-Rud'!V$31-S15)/(('DB-Rud'!V$31-'DB-Rud'!V$30)/19)&gt;20,"20",IF(1+('DB-Rud'!V$31-S15)/(('DB-Rud'!V$31-'DB-Rud'!V$30)/19)&lt;0,0,1+(('DB-Rud'!V$31-S15)/(('DB-Rud'!V$31-'DB-Rud'!V$30)/19))))))</f>
        <v/>
      </c>
      <c r="U16" s="244"/>
      <c r="W16" s="105">
        <f>IFERROR(INT(MAX(D16,J16,M16,P16)),"")</f>
        <v>0</v>
      </c>
      <c r="X16" s="105">
        <f>IFERROR(INT(MAX(E16,K16,N16,Q16)),"")</f>
        <v>0</v>
      </c>
      <c r="Y16" s="105">
        <f>IFERROR(INT(MAX(R16,R16)),"")</f>
        <v>0</v>
      </c>
      <c r="Z16" s="105">
        <f t="shared" ref="Z16" si="13">Y16+X16+W16</f>
        <v>0</v>
      </c>
      <c r="AA16" s="97"/>
      <c r="AB16" s="105">
        <f>IFERROR(INT(MAX(F16,F16)),"")</f>
        <v>0</v>
      </c>
      <c r="AC16" s="105">
        <f>IFERROR(INT(MAX(R16,R16)),"")</f>
        <v>0</v>
      </c>
      <c r="AD16" s="105">
        <f t="shared" ref="AD16" si="14">IFERROR(AC16+AB16,"dd")</f>
        <v>0</v>
      </c>
      <c r="AE16" s="97"/>
      <c r="AF16" s="105">
        <f>IFERROR(INT(MAX(G16,G16)),"")</f>
        <v>0</v>
      </c>
      <c r="AG16" s="105">
        <f>IFERROR(INT(MAX(H16,H16)),"")</f>
        <v>0</v>
      </c>
      <c r="AH16" s="105">
        <f>IFERROR(INT(MAX(R16,R16)),"")</f>
        <v>0</v>
      </c>
      <c r="AI16" s="105">
        <f t="shared" ref="AI16" si="15">IFERROR(MAX((AF16+AH16),(AG16+AH16)),"")</f>
        <v>0</v>
      </c>
      <c r="AJ16" s="2"/>
      <c r="AK16" s="242"/>
      <c r="AM16" s="145"/>
      <c r="AN16" s="146"/>
      <c r="AO16" s="145"/>
    </row>
    <row r="18" spans="1:41" s="1" customFormat="1" ht="15.45">
      <c r="A18" s="126" t="s">
        <v>855</v>
      </c>
      <c r="B18" s="142" t="s">
        <v>847</v>
      </c>
      <c r="C18" s="143"/>
      <c r="D18" s="143"/>
      <c r="E18" s="143"/>
      <c r="F18" s="143"/>
      <c r="G18" s="144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U18" s="111" t="str">
        <f t="shared" ref="U18" si="16">IF(U19&gt;=60,"ok","")</f>
        <v/>
      </c>
      <c r="V18" s="6"/>
      <c r="W18" s="249" t="str">
        <f t="shared" ref="W18" si="17">IFERROR(IF(Z20&gt;=28,"ok",""),"")</f>
        <v/>
      </c>
      <c r="X18" s="250"/>
      <c r="Y18" s="250"/>
      <c r="Z18" s="251"/>
      <c r="AB18" s="249" t="str">
        <f t="shared" ref="AB18" si="18">IFERROR(IF(AD20&gt;=18,"ok",""),"")</f>
        <v/>
      </c>
      <c r="AC18" s="250"/>
      <c r="AD18" s="251"/>
      <c r="AF18" s="249" t="str">
        <f t="shared" ref="AF18" si="19">IFERROR(IF(AI20&gt;=18,"ok",""),"")</f>
        <v/>
      </c>
      <c r="AG18" s="250"/>
      <c r="AH18" s="250"/>
      <c r="AI18" s="251"/>
      <c r="AK18" s="240" t="str">
        <f t="shared" ref="AK18" si="20">IF(OR(AND(U18="ok",W18="ok"),AND(U18="ok",AB18="ok"),AND(U18="ok",AF18="ok"))=TRUE,"LK-Kriterien vollständig erfüllt","")</f>
        <v/>
      </c>
      <c r="AM18" s="145"/>
      <c r="AN18" s="146"/>
      <c r="AO18" s="145"/>
    </row>
    <row r="19" spans="1:41" ht="12.9">
      <c r="A19" s="107">
        <v>2013</v>
      </c>
      <c r="B19" s="108" t="s">
        <v>853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U19" s="252"/>
      <c r="W19" s="106" t="s">
        <v>848</v>
      </c>
      <c r="X19" s="106" t="s">
        <v>849</v>
      </c>
      <c r="Y19" s="106" t="s">
        <v>16</v>
      </c>
      <c r="Z19" s="106" t="s">
        <v>860</v>
      </c>
      <c r="AA19" s="2"/>
      <c r="AB19" s="104" t="s">
        <v>4</v>
      </c>
      <c r="AC19" s="104" t="s">
        <v>16</v>
      </c>
      <c r="AD19" s="106" t="s">
        <v>860</v>
      </c>
      <c r="AE19" s="2"/>
      <c r="AF19" s="104" t="s">
        <v>5</v>
      </c>
      <c r="AG19" s="104" t="s">
        <v>6</v>
      </c>
      <c r="AH19" s="104" t="s">
        <v>16</v>
      </c>
      <c r="AI19" s="106" t="s">
        <v>860</v>
      </c>
      <c r="AK19" s="241"/>
      <c r="AM19" s="145"/>
      <c r="AN19" s="146"/>
      <c r="AO19" s="145"/>
    </row>
    <row r="20" spans="1:41">
      <c r="A20" s="127" t="s">
        <v>856</v>
      </c>
      <c r="B20" s="109" t="s">
        <v>851</v>
      </c>
      <c r="C20" s="122" t="str">
        <f>IF(C19="","",INT(IF(1+('DB-Rud'!F$31-C19)/(('DB-Rud'!F$31-'DB-Rud'!F$30)/19)&gt;20,"20",IF(1+('DB-Rud'!F$31-C19)/(('DB-Rud'!F$31-'DB-Rud'!F$30)/19)&lt;0,0,1+(('DB-Rud'!F$31-C19)/(('DB-Rud'!F$31-'DB-Rud'!F$30)/19))))))</f>
        <v/>
      </c>
      <c r="D20" s="122" t="str">
        <f>IF(D19="","",INT(IF(1+('DB-Rud'!G$31-D19)/(('DB-Rud'!G$31-'DB-Rud'!G$30)/19)&gt;20,"20",IF(1+('DB-Rud'!G$31-D19)/(('DB-Rud'!G$31-'DB-Rud'!G$30)/19)&lt;0,0,1+(('DB-Rud'!G$31-D19)/(('DB-Rud'!G$31-'DB-Rud'!G$30)/19))))))</f>
        <v/>
      </c>
      <c r="E20" s="122" t="str">
        <f>IF(E19="","",INT(IF(1+('DB-Rud'!H$31-E19)/(('DB-Rud'!H$31-'DB-Rud'!H$30)/19)&gt;20,"20",IF(1+('DB-Rud'!H$31-E19)/(('DB-Rud'!H$31-'DB-Rud'!H$30)/19)&lt;0,0,1+(('DB-Rud'!H$31-E19)/(('DB-Rud'!H$31-'DB-Rud'!H$30)/19))))))</f>
        <v/>
      </c>
      <c r="F20" s="122" t="str">
        <f>IF(F19="","",INT(IF(1+('DB-Rud'!I$31-F19)/(('DB-Rud'!I$31-'DB-Rud'!I$30)/19)&gt;20,"20",IF(1+('DB-Rud'!I$31-F19)/(('DB-Rud'!I$31-'DB-Rud'!I$30)/19)&lt;0,0,1+(('DB-Rud'!I$31-F19)/(('DB-Rud'!I$31-'DB-Rud'!I$30)/19))))))</f>
        <v/>
      </c>
      <c r="G20" s="122" t="str">
        <f>IF(G19="","",INT(IF(1+('DB-Rud'!J$31-G19)/(('DB-Rud'!J$31-'DB-Rud'!J$30)/19)&gt;20,"20",IF(1+('DB-Rud'!J$31-G19)/(('DB-Rud'!J$31-'DB-Rud'!J$30)/19)&lt;0,0,1+(('DB-Rud'!J$31-G19)/(('DB-Rud'!J$31-'DB-Rud'!J$30)/19))))))</f>
        <v/>
      </c>
      <c r="H20" s="122" t="str">
        <f>IF(H19="","",INT(IF(1+('DB-Rud'!K$31-H19)/(('DB-Rud'!K$31-'DB-Rud'!K$30)/19)&gt;20,"20",IF(1+('DB-Rud'!K$31-H19)/(('DB-Rud'!K$31-'DB-Rud'!K$30)/19)&lt;0,0,1+(('DB-Rud'!K$31-H19)/(('DB-Rud'!K$31-'DB-Rud'!K$30)/19))))))</f>
        <v/>
      </c>
      <c r="I20" s="122" t="str">
        <f>IF(I19="","",INT(IF(1+('DB-Rud'!L$31-I19)/(('DB-Rud'!L$31-'DB-Rud'!L$30)/19)&gt;20,"20",IF(1+('DB-Rud'!L$31-I19)/(('DB-Rud'!L$31-'DB-Rud'!L$30)/19)&lt;0,0,1+(('DB-Rud'!L$31-I19)/(('DB-Rud'!L$31-'DB-Rud'!L$30)/19))))))</f>
        <v/>
      </c>
      <c r="J20" s="122" t="str">
        <f>IF(J19="","",INT(IF(1+('DB-Rud'!M$31-J19)/(('DB-Rud'!M$31-'DB-Rud'!M$30)/19)&gt;20,"20",IF(1+('DB-Rud'!M$31-J19)/(('DB-Rud'!M$31-'DB-Rud'!M$30)/19)&lt;0,0,1+(('DB-Rud'!M$31-J19)/(('DB-Rud'!M$31-'DB-Rud'!M$30)/19))))))</f>
        <v/>
      </c>
      <c r="K20" s="122" t="str">
        <f>IF(K19="","",INT(IF(1+('DB-Rud'!N$31-K19)/(('DB-Rud'!N$31-'DB-Rud'!N$30)/19)&gt;20,"20",IF(1+('DB-Rud'!N$31-K19)/(('DB-Rud'!N$31-'DB-Rud'!N$30)/19)&lt;0,0,1+(('DB-Rud'!N$31-K19)/(('DB-Rud'!N$31-'DB-Rud'!N$30)/19))))))</f>
        <v/>
      </c>
      <c r="L20" s="122" t="str">
        <f>IF(L19="","",INT(IF(1+('DB-Rud'!O$31-L19)/(('DB-Rud'!O$31-'DB-Rud'!O$30)/19)&gt;20,"20",IF(1+('DB-Rud'!O$31-L19)/(('DB-Rud'!O$31-'DB-Rud'!O$30)/19)&lt;0,0,1+(('DB-Rud'!O$31-L19)/(('DB-Rud'!O$31-'DB-Rud'!O$30)/19))))))</f>
        <v/>
      </c>
      <c r="M20" s="122" t="str">
        <f>IF(M19="","",INT(IF(1+('DB-Rud'!P$31-M19)/(('DB-Rud'!P$31-'DB-Rud'!P$30)/19)&gt;20,"20",IF(1+('DB-Rud'!P$31-M19)/(('DB-Rud'!P$31-'DB-Rud'!P$30)/19)&lt;0,0,1+(('DB-Rud'!P$31-M19)/(('DB-Rud'!P$31-'DB-Rud'!P$30)/19))))))</f>
        <v/>
      </c>
      <c r="N20" s="122" t="str">
        <f>IF(N19="","",INT(IF(1+('DB-Rud'!Q$31-N19)/(('DB-Rud'!Q$31-'DB-Rud'!Q$30)/19)&gt;20,"20",IF(1+('DB-Rud'!Q$31-N19)/(('DB-Rud'!Q$31-'DB-Rud'!Q$30)/19)&lt;0,0,1+(('DB-Rud'!Q$31-N19)/(('DB-Rud'!Q$31-'DB-Rud'!Q$30)/19))))))</f>
        <v/>
      </c>
      <c r="O20" s="122" t="str">
        <f>IF(O19="","",INT(IF(1+('DB-Rud'!R$31-O19)/(('DB-Rud'!R$31-'DB-Rud'!R$30)/19)&gt;20,"20",IF(1+('DB-Rud'!R$31-O19)/(('DB-Rud'!R$31-'DB-Rud'!R$30)/19)&lt;0,0,1+(('DB-Rud'!R$31-O19)/(('DB-Rud'!R$31-'DB-Rud'!R$30)/19))))))</f>
        <v/>
      </c>
      <c r="P20" s="122" t="str">
        <f>IF(P19="","",INT(IF(1+('DB-Rud'!S$31-P19)/(('DB-Rud'!S$31-'DB-Rud'!S$30)/19)&gt;20,"20",IF(1+('DB-Rud'!S$31-P19)/(('DB-Rud'!S$31-'DB-Rud'!S$30)/19)&lt;0,0,1+(('DB-Rud'!S$31-P19)/(('DB-Rud'!S$31-'DB-Rud'!S$30)/19))))))</f>
        <v/>
      </c>
      <c r="Q20" s="122" t="str">
        <f>IF(Q19="","",INT(IF(1+('DB-Rud'!T$31-Q19)/(('DB-Rud'!T$31-'DB-Rud'!T$30)/19)&gt;20,"20",IF(1+('DB-Rud'!T$31-Q19)/(('DB-Rud'!T$31-'DB-Rud'!T$30)/19)&lt;0,0,1+(('DB-Rud'!T$31-Q19)/(('DB-Rud'!T$31-'DB-Rud'!T$30)/19))))))</f>
        <v/>
      </c>
      <c r="R20" s="122" t="str">
        <f>IF(R19="","",INT(IF(1+('DB-Rud'!U$31-R19)/(('DB-Rud'!U$31-'DB-Rud'!U$30)/19)&gt;20,"20",IF(1+('DB-Rud'!U$31-R19)/(('DB-Rud'!U$31-'DB-Rud'!U$30)/19)&lt;0,0,1+(('DB-Rud'!U$31-R19)/(('DB-Rud'!U$31-'DB-Rud'!U$30)/19))))))</f>
        <v/>
      </c>
      <c r="S20" s="122" t="str">
        <f>IF(S19="","",INT(IF(1+('DB-Rud'!V$31-S19)/(('DB-Rud'!V$31-'DB-Rud'!V$30)/19)&gt;20,"20",IF(1+('DB-Rud'!V$31-S19)/(('DB-Rud'!V$31-'DB-Rud'!V$30)/19)&lt;0,0,1+(('DB-Rud'!V$31-S19)/(('DB-Rud'!V$31-'DB-Rud'!V$30)/19))))))</f>
        <v/>
      </c>
      <c r="U20" s="244"/>
      <c r="W20" s="105">
        <f>IFERROR(INT(MAX(D20,J20,M20,P20)),"")</f>
        <v>0</v>
      </c>
      <c r="X20" s="105">
        <f>IFERROR(INT(MAX(E20,K20,N20,Q20)),"")</f>
        <v>0</v>
      </c>
      <c r="Y20" s="105">
        <f>IFERROR(INT(MAX(R20,R20)),"")</f>
        <v>0</v>
      </c>
      <c r="Z20" s="105">
        <f t="shared" ref="Z20" si="21">Y20+X20+W20</f>
        <v>0</v>
      </c>
      <c r="AA20" s="97"/>
      <c r="AB20" s="105">
        <f>IFERROR(INT(MAX(F20,F20)),"")</f>
        <v>0</v>
      </c>
      <c r="AC20" s="105">
        <f>IFERROR(INT(MAX(R20,R20)),"")</f>
        <v>0</v>
      </c>
      <c r="AD20" s="105">
        <f t="shared" ref="AD20" si="22">IFERROR(AC20+AB20,"dd")</f>
        <v>0</v>
      </c>
      <c r="AE20" s="97"/>
      <c r="AF20" s="105">
        <f>IFERROR(INT(MAX(G20,G20)),"")</f>
        <v>0</v>
      </c>
      <c r="AG20" s="105">
        <f>IFERROR(INT(MAX(H20,H20)),"")</f>
        <v>0</v>
      </c>
      <c r="AH20" s="105">
        <f>IFERROR(INT(MAX(R20,R20)),"")</f>
        <v>0</v>
      </c>
      <c r="AI20" s="105">
        <f t="shared" ref="AI20" si="23">IFERROR(MAX((AF20+AH20),(AG20+AH20)),"")</f>
        <v>0</v>
      </c>
      <c r="AJ20" s="2"/>
      <c r="AK20" s="242"/>
      <c r="AM20" s="145"/>
      <c r="AN20" s="146"/>
      <c r="AO20" s="145"/>
    </row>
    <row r="22" spans="1:41" s="1" customFormat="1" ht="15.45">
      <c r="A22" s="126" t="s">
        <v>855</v>
      </c>
      <c r="B22" s="142" t="s">
        <v>847</v>
      </c>
      <c r="C22" s="143"/>
      <c r="D22" s="143"/>
      <c r="E22" s="143"/>
      <c r="F22" s="143"/>
      <c r="G22" s="144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U22" s="111" t="str">
        <f t="shared" ref="U22" si="24">IF(U23&gt;=60,"ok","")</f>
        <v/>
      </c>
      <c r="V22" s="6"/>
      <c r="W22" s="249" t="str">
        <f t="shared" ref="W22" si="25">IFERROR(IF(Z24&gt;=28,"ok",""),"")</f>
        <v/>
      </c>
      <c r="X22" s="250"/>
      <c r="Y22" s="250"/>
      <c r="Z22" s="251"/>
      <c r="AB22" s="249" t="str">
        <f t="shared" ref="AB22" si="26">IFERROR(IF(AD24&gt;=18,"ok",""),"")</f>
        <v/>
      </c>
      <c r="AC22" s="250"/>
      <c r="AD22" s="251"/>
      <c r="AF22" s="249" t="str">
        <f t="shared" ref="AF22" si="27">IFERROR(IF(AI24&gt;=18,"ok",""),"")</f>
        <v/>
      </c>
      <c r="AG22" s="250"/>
      <c r="AH22" s="250"/>
      <c r="AI22" s="251"/>
      <c r="AK22" s="240" t="str">
        <f t="shared" ref="AK22" si="28">IF(OR(AND(U22="ok",W22="ok"),AND(U22="ok",AB22="ok"),AND(U22="ok",AF22="ok"))=TRUE,"LK-Kriterien vollständig erfüllt","")</f>
        <v/>
      </c>
      <c r="AM22" s="145"/>
      <c r="AN22" s="146"/>
      <c r="AO22" s="145"/>
    </row>
    <row r="23" spans="1:41" ht="12.9">
      <c r="A23" s="107">
        <v>2013</v>
      </c>
      <c r="B23" s="108" t="s">
        <v>853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U23" s="252"/>
      <c r="W23" s="106" t="s">
        <v>848</v>
      </c>
      <c r="X23" s="106" t="s">
        <v>849</v>
      </c>
      <c r="Y23" s="106" t="s">
        <v>16</v>
      </c>
      <c r="Z23" s="106" t="s">
        <v>860</v>
      </c>
      <c r="AA23" s="2"/>
      <c r="AB23" s="104" t="s">
        <v>4</v>
      </c>
      <c r="AC23" s="104" t="s">
        <v>16</v>
      </c>
      <c r="AD23" s="106" t="s">
        <v>860</v>
      </c>
      <c r="AE23" s="2"/>
      <c r="AF23" s="104" t="s">
        <v>5</v>
      </c>
      <c r="AG23" s="104" t="s">
        <v>6</v>
      </c>
      <c r="AH23" s="104" t="s">
        <v>16</v>
      </c>
      <c r="AI23" s="106" t="s">
        <v>860</v>
      </c>
      <c r="AK23" s="241"/>
      <c r="AM23" s="145"/>
      <c r="AN23" s="146"/>
      <c r="AO23" s="145"/>
    </row>
    <row r="24" spans="1:41">
      <c r="A24" s="127" t="s">
        <v>856</v>
      </c>
      <c r="B24" s="109" t="s">
        <v>851</v>
      </c>
      <c r="C24" s="122" t="str">
        <f>IF(C23="","",INT(IF(1+('DB-Rud'!F$31-C23)/(('DB-Rud'!F$31-'DB-Rud'!F$30)/19)&gt;20,"20",IF(1+('DB-Rud'!F$31-C23)/(('DB-Rud'!F$31-'DB-Rud'!F$30)/19)&lt;0,0,1+(('DB-Rud'!F$31-C23)/(('DB-Rud'!F$31-'DB-Rud'!F$30)/19))))))</f>
        <v/>
      </c>
      <c r="D24" s="122" t="str">
        <f>IF(D23="","",INT(IF(1+('DB-Rud'!G$31-D23)/(('DB-Rud'!G$31-'DB-Rud'!G$30)/19)&gt;20,"20",IF(1+('DB-Rud'!G$31-D23)/(('DB-Rud'!G$31-'DB-Rud'!G$30)/19)&lt;0,0,1+(('DB-Rud'!G$31-D23)/(('DB-Rud'!G$31-'DB-Rud'!G$30)/19))))))</f>
        <v/>
      </c>
      <c r="E24" s="122" t="str">
        <f>IF(E23="","",INT(IF(1+('DB-Rud'!H$31-E23)/(('DB-Rud'!H$31-'DB-Rud'!H$30)/19)&gt;20,"20",IF(1+('DB-Rud'!H$31-E23)/(('DB-Rud'!H$31-'DB-Rud'!H$30)/19)&lt;0,0,1+(('DB-Rud'!H$31-E23)/(('DB-Rud'!H$31-'DB-Rud'!H$30)/19))))))</f>
        <v/>
      </c>
      <c r="F24" s="122" t="str">
        <f>IF(F23="","",INT(IF(1+('DB-Rud'!I$31-F23)/(('DB-Rud'!I$31-'DB-Rud'!I$30)/19)&gt;20,"20",IF(1+('DB-Rud'!I$31-F23)/(('DB-Rud'!I$31-'DB-Rud'!I$30)/19)&lt;0,0,1+(('DB-Rud'!I$31-F23)/(('DB-Rud'!I$31-'DB-Rud'!I$30)/19))))))</f>
        <v/>
      </c>
      <c r="G24" s="122" t="str">
        <f>IF(G23="","",INT(IF(1+('DB-Rud'!J$31-G23)/(('DB-Rud'!J$31-'DB-Rud'!J$30)/19)&gt;20,"20",IF(1+('DB-Rud'!J$31-G23)/(('DB-Rud'!J$31-'DB-Rud'!J$30)/19)&lt;0,0,1+(('DB-Rud'!J$31-G23)/(('DB-Rud'!J$31-'DB-Rud'!J$30)/19))))))</f>
        <v/>
      </c>
      <c r="H24" s="122" t="str">
        <f>IF(H23="","",INT(IF(1+('DB-Rud'!K$31-H23)/(('DB-Rud'!K$31-'DB-Rud'!K$30)/19)&gt;20,"20",IF(1+('DB-Rud'!K$31-H23)/(('DB-Rud'!K$31-'DB-Rud'!K$30)/19)&lt;0,0,1+(('DB-Rud'!K$31-H23)/(('DB-Rud'!K$31-'DB-Rud'!K$30)/19))))))</f>
        <v/>
      </c>
      <c r="I24" s="122" t="str">
        <f>IF(I23="","",INT(IF(1+('DB-Rud'!L$31-I23)/(('DB-Rud'!L$31-'DB-Rud'!L$30)/19)&gt;20,"20",IF(1+('DB-Rud'!L$31-I23)/(('DB-Rud'!L$31-'DB-Rud'!L$30)/19)&lt;0,0,1+(('DB-Rud'!L$31-I23)/(('DB-Rud'!L$31-'DB-Rud'!L$30)/19))))))</f>
        <v/>
      </c>
      <c r="J24" s="122" t="str">
        <f>IF(J23="","",INT(IF(1+('DB-Rud'!M$31-J23)/(('DB-Rud'!M$31-'DB-Rud'!M$30)/19)&gt;20,"20",IF(1+('DB-Rud'!M$31-J23)/(('DB-Rud'!M$31-'DB-Rud'!M$30)/19)&lt;0,0,1+(('DB-Rud'!M$31-J23)/(('DB-Rud'!M$31-'DB-Rud'!M$30)/19))))))</f>
        <v/>
      </c>
      <c r="K24" s="122" t="str">
        <f>IF(K23="","",INT(IF(1+('DB-Rud'!N$31-K23)/(('DB-Rud'!N$31-'DB-Rud'!N$30)/19)&gt;20,"20",IF(1+('DB-Rud'!N$31-K23)/(('DB-Rud'!N$31-'DB-Rud'!N$30)/19)&lt;0,0,1+(('DB-Rud'!N$31-K23)/(('DB-Rud'!N$31-'DB-Rud'!N$30)/19))))))</f>
        <v/>
      </c>
      <c r="L24" s="122" t="str">
        <f>IF(L23="","",INT(IF(1+('DB-Rud'!O$31-L23)/(('DB-Rud'!O$31-'DB-Rud'!O$30)/19)&gt;20,"20",IF(1+('DB-Rud'!O$31-L23)/(('DB-Rud'!O$31-'DB-Rud'!O$30)/19)&lt;0,0,1+(('DB-Rud'!O$31-L23)/(('DB-Rud'!O$31-'DB-Rud'!O$30)/19))))))</f>
        <v/>
      </c>
      <c r="M24" s="122" t="str">
        <f>IF(M23="","",INT(IF(1+('DB-Rud'!P$31-M23)/(('DB-Rud'!P$31-'DB-Rud'!P$30)/19)&gt;20,"20",IF(1+('DB-Rud'!P$31-M23)/(('DB-Rud'!P$31-'DB-Rud'!P$30)/19)&lt;0,0,1+(('DB-Rud'!P$31-M23)/(('DB-Rud'!P$31-'DB-Rud'!P$30)/19))))))</f>
        <v/>
      </c>
      <c r="N24" s="122" t="str">
        <f>IF(N23="","",INT(IF(1+('DB-Rud'!Q$31-N23)/(('DB-Rud'!Q$31-'DB-Rud'!Q$30)/19)&gt;20,"20",IF(1+('DB-Rud'!Q$31-N23)/(('DB-Rud'!Q$31-'DB-Rud'!Q$30)/19)&lt;0,0,1+(('DB-Rud'!Q$31-N23)/(('DB-Rud'!Q$31-'DB-Rud'!Q$30)/19))))))</f>
        <v/>
      </c>
      <c r="O24" s="122" t="str">
        <f>IF(O23="","",INT(IF(1+('DB-Rud'!R$31-O23)/(('DB-Rud'!R$31-'DB-Rud'!R$30)/19)&gt;20,"20",IF(1+('DB-Rud'!R$31-O23)/(('DB-Rud'!R$31-'DB-Rud'!R$30)/19)&lt;0,0,1+(('DB-Rud'!R$31-O23)/(('DB-Rud'!R$31-'DB-Rud'!R$30)/19))))))</f>
        <v/>
      </c>
      <c r="P24" s="122" t="str">
        <f>IF(P23="","",INT(IF(1+('DB-Rud'!S$31-P23)/(('DB-Rud'!S$31-'DB-Rud'!S$30)/19)&gt;20,"20",IF(1+('DB-Rud'!S$31-P23)/(('DB-Rud'!S$31-'DB-Rud'!S$30)/19)&lt;0,0,1+(('DB-Rud'!S$31-P23)/(('DB-Rud'!S$31-'DB-Rud'!S$30)/19))))))</f>
        <v/>
      </c>
      <c r="Q24" s="122" t="str">
        <f>IF(Q23="","",INT(IF(1+('DB-Rud'!T$31-Q23)/(('DB-Rud'!T$31-'DB-Rud'!T$30)/19)&gt;20,"20",IF(1+('DB-Rud'!T$31-Q23)/(('DB-Rud'!T$31-'DB-Rud'!T$30)/19)&lt;0,0,1+(('DB-Rud'!T$31-Q23)/(('DB-Rud'!T$31-'DB-Rud'!T$30)/19))))))</f>
        <v/>
      </c>
      <c r="R24" s="122" t="str">
        <f>IF(R23="","",INT(IF(1+('DB-Rud'!U$31-R23)/(('DB-Rud'!U$31-'DB-Rud'!U$30)/19)&gt;20,"20",IF(1+('DB-Rud'!U$31-R23)/(('DB-Rud'!U$31-'DB-Rud'!U$30)/19)&lt;0,0,1+(('DB-Rud'!U$31-R23)/(('DB-Rud'!U$31-'DB-Rud'!U$30)/19))))))</f>
        <v/>
      </c>
      <c r="S24" s="122" t="str">
        <f>IF(S23="","",INT(IF(1+('DB-Rud'!V$31-S23)/(('DB-Rud'!V$31-'DB-Rud'!V$30)/19)&gt;20,"20",IF(1+('DB-Rud'!V$31-S23)/(('DB-Rud'!V$31-'DB-Rud'!V$30)/19)&lt;0,0,1+(('DB-Rud'!V$31-S23)/(('DB-Rud'!V$31-'DB-Rud'!V$30)/19))))))</f>
        <v/>
      </c>
      <c r="U24" s="244"/>
      <c r="W24" s="105">
        <f>IFERROR(INT(MAX(D24,J24,M24,P24)),"")</f>
        <v>0</v>
      </c>
      <c r="X24" s="105">
        <f>IFERROR(INT(MAX(E24,K24,N24,Q24)),"")</f>
        <v>0</v>
      </c>
      <c r="Y24" s="105">
        <f>IFERROR(INT(MAX(R24,R24)),"")</f>
        <v>0</v>
      </c>
      <c r="Z24" s="105">
        <f t="shared" ref="Z24" si="29">Y24+X24+W24</f>
        <v>0</v>
      </c>
      <c r="AA24" s="97"/>
      <c r="AB24" s="105">
        <f>IFERROR(INT(MAX(F24,F24)),"")</f>
        <v>0</v>
      </c>
      <c r="AC24" s="105">
        <f>IFERROR(INT(MAX(R24,R24)),"")</f>
        <v>0</v>
      </c>
      <c r="AD24" s="105">
        <f t="shared" ref="AD24" si="30">IFERROR(AC24+AB24,"dd")</f>
        <v>0</v>
      </c>
      <c r="AE24" s="97"/>
      <c r="AF24" s="105">
        <f>IFERROR(INT(MAX(G24,G24)),"")</f>
        <v>0</v>
      </c>
      <c r="AG24" s="105">
        <f>IFERROR(INT(MAX(H24,H24)),"")</f>
        <v>0</v>
      </c>
      <c r="AH24" s="105">
        <f>IFERROR(INT(MAX(R24,R24)),"")</f>
        <v>0</v>
      </c>
      <c r="AI24" s="105">
        <f t="shared" ref="AI24" si="31">IFERROR(MAX((AF24+AH24),(AG24+AH24)),"")</f>
        <v>0</v>
      </c>
      <c r="AJ24" s="2"/>
      <c r="AK24" s="242"/>
      <c r="AM24" s="145"/>
      <c r="AN24" s="146"/>
      <c r="AO24" s="145"/>
    </row>
    <row r="26" spans="1:41" s="1" customFormat="1" ht="15.45">
      <c r="A26" s="126" t="s">
        <v>855</v>
      </c>
      <c r="B26" s="142" t="s">
        <v>847</v>
      </c>
      <c r="C26" s="143"/>
      <c r="D26" s="143"/>
      <c r="E26" s="143"/>
      <c r="F26" s="143"/>
      <c r="G26" s="144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U26" s="111" t="str">
        <f t="shared" ref="U26" si="32">IF(U27&gt;=60,"ok","")</f>
        <v/>
      </c>
      <c r="V26" s="6"/>
      <c r="W26" s="249" t="str">
        <f t="shared" ref="W26" si="33">IFERROR(IF(Z28&gt;=28,"ok",""),"")</f>
        <v/>
      </c>
      <c r="X26" s="250"/>
      <c r="Y26" s="250"/>
      <c r="Z26" s="251"/>
      <c r="AB26" s="249" t="str">
        <f t="shared" ref="AB26" si="34">IFERROR(IF(AD28&gt;=18,"ok",""),"")</f>
        <v/>
      </c>
      <c r="AC26" s="250"/>
      <c r="AD26" s="251"/>
      <c r="AF26" s="249" t="str">
        <f t="shared" ref="AF26" si="35">IFERROR(IF(AI28&gt;=18,"ok",""),"")</f>
        <v/>
      </c>
      <c r="AG26" s="250"/>
      <c r="AH26" s="250"/>
      <c r="AI26" s="251"/>
      <c r="AK26" s="240" t="str">
        <f t="shared" ref="AK26" si="36">IF(OR(AND(U26="ok",W26="ok"),AND(U26="ok",AB26="ok"),AND(U26="ok",AF26="ok"))=TRUE,"LK-Kriterien vollständig erfüllt","")</f>
        <v/>
      </c>
      <c r="AM26" s="145"/>
      <c r="AN26" s="146"/>
      <c r="AO26" s="145"/>
    </row>
    <row r="27" spans="1:41" ht="12.9">
      <c r="A27" s="107">
        <v>2013</v>
      </c>
      <c r="B27" s="108" t="s">
        <v>853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U27" s="252"/>
      <c r="W27" s="106" t="s">
        <v>848</v>
      </c>
      <c r="X27" s="106" t="s">
        <v>849</v>
      </c>
      <c r="Y27" s="106" t="s">
        <v>16</v>
      </c>
      <c r="Z27" s="106" t="s">
        <v>860</v>
      </c>
      <c r="AA27" s="2"/>
      <c r="AB27" s="104" t="s">
        <v>4</v>
      </c>
      <c r="AC27" s="104" t="s">
        <v>16</v>
      </c>
      <c r="AD27" s="106" t="s">
        <v>860</v>
      </c>
      <c r="AE27" s="2"/>
      <c r="AF27" s="104" t="s">
        <v>5</v>
      </c>
      <c r="AG27" s="104" t="s">
        <v>6</v>
      </c>
      <c r="AH27" s="104" t="s">
        <v>16</v>
      </c>
      <c r="AI27" s="106" t="s">
        <v>860</v>
      </c>
      <c r="AK27" s="241"/>
      <c r="AM27" s="145"/>
      <c r="AN27" s="146"/>
      <c r="AO27" s="145"/>
    </row>
    <row r="28" spans="1:41">
      <c r="A28" s="127" t="s">
        <v>856</v>
      </c>
      <c r="B28" s="109" t="s">
        <v>851</v>
      </c>
      <c r="C28" s="122" t="str">
        <f>IF(C27="","",INT(IF(1+('DB-Rud'!F$31-C27)/(('DB-Rud'!F$31-'DB-Rud'!F$30)/19)&gt;20,"20",IF(1+('DB-Rud'!F$31-C27)/(('DB-Rud'!F$31-'DB-Rud'!F$30)/19)&lt;0,0,1+(('DB-Rud'!F$31-C27)/(('DB-Rud'!F$31-'DB-Rud'!F$30)/19))))))</f>
        <v/>
      </c>
      <c r="D28" s="122" t="str">
        <f>IF(D27="","",INT(IF(1+('DB-Rud'!G$31-D27)/(('DB-Rud'!G$31-'DB-Rud'!G$30)/19)&gt;20,"20",IF(1+('DB-Rud'!G$31-D27)/(('DB-Rud'!G$31-'DB-Rud'!G$30)/19)&lt;0,0,1+(('DB-Rud'!G$31-D27)/(('DB-Rud'!G$31-'DB-Rud'!G$30)/19))))))</f>
        <v/>
      </c>
      <c r="E28" s="122" t="str">
        <f>IF(E27="","",INT(IF(1+('DB-Rud'!H$31-E27)/(('DB-Rud'!H$31-'DB-Rud'!H$30)/19)&gt;20,"20",IF(1+('DB-Rud'!H$31-E27)/(('DB-Rud'!H$31-'DB-Rud'!H$30)/19)&lt;0,0,1+(('DB-Rud'!H$31-E27)/(('DB-Rud'!H$31-'DB-Rud'!H$30)/19))))))</f>
        <v/>
      </c>
      <c r="F28" s="122" t="str">
        <f>IF(F27="","",INT(IF(1+('DB-Rud'!I$31-F27)/(('DB-Rud'!I$31-'DB-Rud'!I$30)/19)&gt;20,"20",IF(1+('DB-Rud'!I$31-F27)/(('DB-Rud'!I$31-'DB-Rud'!I$30)/19)&lt;0,0,1+(('DB-Rud'!I$31-F27)/(('DB-Rud'!I$31-'DB-Rud'!I$30)/19))))))</f>
        <v/>
      </c>
      <c r="G28" s="122" t="str">
        <f>IF(G27="","",INT(IF(1+('DB-Rud'!J$31-G27)/(('DB-Rud'!J$31-'DB-Rud'!J$30)/19)&gt;20,"20",IF(1+('DB-Rud'!J$31-G27)/(('DB-Rud'!J$31-'DB-Rud'!J$30)/19)&lt;0,0,1+(('DB-Rud'!J$31-G27)/(('DB-Rud'!J$31-'DB-Rud'!J$30)/19))))))</f>
        <v/>
      </c>
      <c r="H28" s="122" t="str">
        <f>IF(H27="","",INT(IF(1+('DB-Rud'!K$31-H27)/(('DB-Rud'!K$31-'DB-Rud'!K$30)/19)&gt;20,"20",IF(1+('DB-Rud'!K$31-H27)/(('DB-Rud'!K$31-'DB-Rud'!K$30)/19)&lt;0,0,1+(('DB-Rud'!K$31-H27)/(('DB-Rud'!K$31-'DB-Rud'!K$30)/19))))))</f>
        <v/>
      </c>
      <c r="I28" s="122" t="str">
        <f>IF(I27="","",INT(IF(1+('DB-Rud'!L$31-I27)/(('DB-Rud'!L$31-'DB-Rud'!L$30)/19)&gt;20,"20",IF(1+('DB-Rud'!L$31-I27)/(('DB-Rud'!L$31-'DB-Rud'!L$30)/19)&lt;0,0,1+(('DB-Rud'!L$31-I27)/(('DB-Rud'!L$31-'DB-Rud'!L$30)/19))))))</f>
        <v/>
      </c>
      <c r="J28" s="122" t="str">
        <f>IF(J27="","",INT(IF(1+('DB-Rud'!M$31-J27)/(('DB-Rud'!M$31-'DB-Rud'!M$30)/19)&gt;20,"20",IF(1+('DB-Rud'!M$31-J27)/(('DB-Rud'!M$31-'DB-Rud'!M$30)/19)&lt;0,0,1+(('DB-Rud'!M$31-J27)/(('DB-Rud'!M$31-'DB-Rud'!M$30)/19))))))</f>
        <v/>
      </c>
      <c r="K28" s="122" t="str">
        <f>IF(K27="","",INT(IF(1+('DB-Rud'!N$31-K27)/(('DB-Rud'!N$31-'DB-Rud'!N$30)/19)&gt;20,"20",IF(1+('DB-Rud'!N$31-K27)/(('DB-Rud'!N$31-'DB-Rud'!N$30)/19)&lt;0,0,1+(('DB-Rud'!N$31-K27)/(('DB-Rud'!N$31-'DB-Rud'!N$30)/19))))))</f>
        <v/>
      </c>
      <c r="L28" s="122" t="str">
        <f>IF(L27="","",INT(IF(1+('DB-Rud'!O$31-L27)/(('DB-Rud'!O$31-'DB-Rud'!O$30)/19)&gt;20,"20",IF(1+('DB-Rud'!O$31-L27)/(('DB-Rud'!O$31-'DB-Rud'!O$30)/19)&lt;0,0,1+(('DB-Rud'!O$31-L27)/(('DB-Rud'!O$31-'DB-Rud'!O$30)/19))))))</f>
        <v/>
      </c>
      <c r="M28" s="122" t="str">
        <f>IF(M27="","",INT(IF(1+('DB-Rud'!P$31-M27)/(('DB-Rud'!P$31-'DB-Rud'!P$30)/19)&gt;20,"20",IF(1+('DB-Rud'!P$31-M27)/(('DB-Rud'!P$31-'DB-Rud'!P$30)/19)&lt;0,0,1+(('DB-Rud'!P$31-M27)/(('DB-Rud'!P$31-'DB-Rud'!P$30)/19))))))</f>
        <v/>
      </c>
      <c r="N28" s="122" t="str">
        <f>IF(N27="","",INT(IF(1+('DB-Rud'!Q$31-N27)/(('DB-Rud'!Q$31-'DB-Rud'!Q$30)/19)&gt;20,"20",IF(1+('DB-Rud'!Q$31-N27)/(('DB-Rud'!Q$31-'DB-Rud'!Q$30)/19)&lt;0,0,1+(('DB-Rud'!Q$31-N27)/(('DB-Rud'!Q$31-'DB-Rud'!Q$30)/19))))))</f>
        <v/>
      </c>
      <c r="O28" s="122" t="str">
        <f>IF(O27="","",INT(IF(1+('DB-Rud'!R$31-O27)/(('DB-Rud'!R$31-'DB-Rud'!R$30)/19)&gt;20,"20",IF(1+('DB-Rud'!R$31-O27)/(('DB-Rud'!R$31-'DB-Rud'!R$30)/19)&lt;0,0,1+(('DB-Rud'!R$31-O27)/(('DB-Rud'!R$31-'DB-Rud'!R$30)/19))))))</f>
        <v/>
      </c>
      <c r="P28" s="122" t="str">
        <f>IF(P27="","",INT(IF(1+('DB-Rud'!S$31-P27)/(('DB-Rud'!S$31-'DB-Rud'!S$30)/19)&gt;20,"20",IF(1+('DB-Rud'!S$31-P27)/(('DB-Rud'!S$31-'DB-Rud'!S$30)/19)&lt;0,0,1+(('DB-Rud'!S$31-P27)/(('DB-Rud'!S$31-'DB-Rud'!S$30)/19))))))</f>
        <v/>
      </c>
      <c r="Q28" s="122" t="str">
        <f>IF(Q27="","",INT(IF(1+('DB-Rud'!T$31-Q27)/(('DB-Rud'!T$31-'DB-Rud'!T$30)/19)&gt;20,"20",IF(1+('DB-Rud'!T$31-Q27)/(('DB-Rud'!T$31-'DB-Rud'!T$30)/19)&lt;0,0,1+(('DB-Rud'!T$31-Q27)/(('DB-Rud'!T$31-'DB-Rud'!T$30)/19))))))</f>
        <v/>
      </c>
      <c r="R28" s="122" t="str">
        <f>IF(R27="","",INT(IF(1+('DB-Rud'!U$31-R27)/(('DB-Rud'!U$31-'DB-Rud'!U$30)/19)&gt;20,"20",IF(1+('DB-Rud'!U$31-R27)/(('DB-Rud'!U$31-'DB-Rud'!U$30)/19)&lt;0,0,1+(('DB-Rud'!U$31-R27)/(('DB-Rud'!U$31-'DB-Rud'!U$30)/19))))))</f>
        <v/>
      </c>
      <c r="S28" s="122" t="str">
        <f>IF(S27="","",INT(IF(1+('DB-Rud'!V$31-S27)/(('DB-Rud'!V$31-'DB-Rud'!V$30)/19)&gt;20,"20",IF(1+('DB-Rud'!V$31-S27)/(('DB-Rud'!V$31-'DB-Rud'!V$30)/19)&lt;0,0,1+(('DB-Rud'!V$31-S27)/(('DB-Rud'!V$31-'DB-Rud'!V$30)/19))))))</f>
        <v/>
      </c>
      <c r="U28" s="244"/>
      <c r="W28" s="105">
        <f>IFERROR(INT(MAX(D28,J28,M28,P28)),"")</f>
        <v>0</v>
      </c>
      <c r="X28" s="105">
        <f>IFERROR(INT(MAX(E28,K28,N28,Q28)),"")</f>
        <v>0</v>
      </c>
      <c r="Y28" s="105">
        <f>IFERROR(INT(MAX(R28,R28)),"")</f>
        <v>0</v>
      </c>
      <c r="Z28" s="105">
        <f t="shared" ref="Z28" si="37">Y28+X28+W28</f>
        <v>0</v>
      </c>
      <c r="AA28" s="97"/>
      <c r="AB28" s="105">
        <f>IFERROR(INT(MAX(F28,F28)),"")</f>
        <v>0</v>
      </c>
      <c r="AC28" s="105">
        <f>IFERROR(INT(MAX(R28,R28)),"")</f>
        <v>0</v>
      </c>
      <c r="AD28" s="105">
        <f t="shared" ref="AD28" si="38">IFERROR(AC28+AB28,"dd")</f>
        <v>0</v>
      </c>
      <c r="AE28" s="97"/>
      <c r="AF28" s="105">
        <f>IFERROR(INT(MAX(G28,G28)),"")</f>
        <v>0</v>
      </c>
      <c r="AG28" s="105">
        <f>IFERROR(INT(MAX(H28,H28)),"")</f>
        <v>0</v>
      </c>
      <c r="AH28" s="105">
        <f>IFERROR(INT(MAX(R28,R28)),"")</f>
        <v>0</v>
      </c>
      <c r="AI28" s="105">
        <f t="shared" ref="AI28" si="39">IFERROR(MAX((AF28+AH28),(AG28+AH28)),"")</f>
        <v>0</v>
      </c>
      <c r="AJ28" s="2"/>
      <c r="AK28" s="242"/>
      <c r="AM28" s="145"/>
      <c r="AN28" s="146"/>
      <c r="AO28" s="145"/>
    </row>
    <row r="30" spans="1:41" s="1" customFormat="1" ht="15.45">
      <c r="A30" s="126" t="s">
        <v>855</v>
      </c>
      <c r="B30" s="142" t="s">
        <v>847</v>
      </c>
      <c r="C30" s="143"/>
      <c r="D30" s="143"/>
      <c r="E30" s="143"/>
      <c r="F30" s="143"/>
      <c r="G30" s="144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U30" s="111" t="str">
        <f t="shared" ref="U30" si="40">IF(U31&gt;=60,"ok","")</f>
        <v/>
      </c>
      <c r="V30" s="6"/>
      <c r="W30" s="249" t="str">
        <f t="shared" ref="W30" si="41">IFERROR(IF(Z32&gt;=28,"ok",""),"")</f>
        <v/>
      </c>
      <c r="X30" s="250"/>
      <c r="Y30" s="250"/>
      <c r="Z30" s="251"/>
      <c r="AB30" s="249" t="str">
        <f t="shared" ref="AB30" si="42">IFERROR(IF(AD32&gt;=18,"ok",""),"")</f>
        <v/>
      </c>
      <c r="AC30" s="250"/>
      <c r="AD30" s="251"/>
      <c r="AF30" s="249" t="str">
        <f t="shared" ref="AF30" si="43">IFERROR(IF(AI32&gt;=18,"ok",""),"")</f>
        <v/>
      </c>
      <c r="AG30" s="250"/>
      <c r="AH30" s="250"/>
      <c r="AI30" s="251"/>
      <c r="AK30" s="240" t="str">
        <f t="shared" ref="AK30" si="44">IF(OR(AND(U30="ok",W30="ok"),AND(U30="ok",AB30="ok"),AND(U30="ok",AF30="ok"))=TRUE,"LK-Kriterien vollständig erfüllt","")</f>
        <v/>
      </c>
      <c r="AM30" s="145"/>
      <c r="AN30" s="146"/>
      <c r="AO30" s="145"/>
    </row>
    <row r="31" spans="1:41" ht="12.9">
      <c r="A31" s="107">
        <v>2013</v>
      </c>
      <c r="B31" s="108" t="s">
        <v>853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U31" s="252"/>
      <c r="W31" s="106" t="s">
        <v>848</v>
      </c>
      <c r="X31" s="106" t="s">
        <v>849</v>
      </c>
      <c r="Y31" s="106" t="s">
        <v>16</v>
      </c>
      <c r="Z31" s="106" t="s">
        <v>860</v>
      </c>
      <c r="AA31" s="2"/>
      <c r="AB31" s="104" t="s">
        <v>4</v>
      </c>
      <c r="AC31" s="104" t="s">
        <v>16</v>
      </c>
      <c r="AD31" s="106" t="s">
        <v>860</v>
      </c>
      <c r="AE31" s="2"/>
      <c r="AF31" s="104" t="s">
        <v>5</v>
      </c>
      <c r="AG31" s="104" t="s">
        <v>6</v>
      </c>
      <c r="AH31" s="104" t="s">
        <v>16</v>
      </c>
      <c r="AI31" s="106" t="s">
        <v>860</v>
      </c>
      <c r="AK31" s="241"/>
      <c r="AM31" s="145"/>
      <c r="AN31" s="146"/>
      <c r="AO31" s="145"/>
    </row>
    <row r="32" spans="1:41">
      <c r="A32" s="127" t="s">
        <v>856</v>
      </c>
      <c r="B32" s="109" t="s">
        <v>851</v>
      </c>
      <c r="C32" s="122" t="str">
        <f>IF(C31="","",INT(IF(1+('DB-Rud'!F$31-C31)/(('DB-Rud'!F$31-'DB-Rud'!F$30)/19)&gt;20,"20",IF(1+('DB-Rud'!F$31-C31)/(('DB-Rud'!F$31-'DB-Rud'!F$30)/19)&lt;0,0,1+(('DB-Rud'!F$31-C31)/(('DB-Rud'!F$31-'DB-Rud'!F$30)/19))))))</f>
        <v/>
      </c>
      <c r="D32" s="122" t="str">
        <f>IF(D31="","",INT(IF(1+('DB-Rud'!G$31-D31)/(('DB-Rud'!G$31-'DB-Rud'!G$30)/19)&gt;20,"20",IF(1+('DB-Rud'!G$31-D31)/(('DB-Rud'!G$31-'DB-Rud'!G$30)/19)&lt;0,0,1+(('DB-Rud'!G$31-D31)/(('DB-Rud'!G$31-'DB-Rud'!G$30)/19))))))</f>
        <v/>
      </c>
      <c r="E32" s="122" t="str">
        <f>IF(E31="","",INT(IF(1+('DB-Rud'!H$31-E31)/(('DB-Rud'!H$31-'DB-Rud'!H$30)/19)&gt;20,"20",IF(1+('DB-Rud'!H$31-E31)/(('DB-Rud'!H$31-'DB-Rud'!H$30)/19)&lt;0,0,1+(('DB-Rud'!H$31-E31)/(('DB-Rud'!H$31-'DB-Rud'!H$30)/19))))))</f>
        <v/>
      </c>
      <c r="F32" s="122" t="str">
        <f>IF(F31="","",INT(IF(1+('DB-Rud'!I$31-F31)/(('DB-Rud'!I$31-'DB-Rud'!I$30)/19)&gt;20,"20",IF(1+('DB-Rud'!I$31-F31)/(('DB-Rud'!I$31-'DB-Rud'!I$30)/19)&lt;0,0,1+(('DB-Rud'!I$31-F31)/(('DB-Rud'!I$31-'DB-Rud'!I$30)/19))))))</f>
        <v/>
      </c>
      <c r="G32" s="122" t="str">
        <f>IF(G31="","",INT(IF(1+('DB-Rud'!J$31-G31)/(('DB-Rud'!J$31-'DB-Rud'!J$30)/19)&gt;20,"20",IF(1+('DB-Rud'!J$31-G31)/(('DB-Rud'!J$31-'DB-Rud'!J$30)/19)&lt;0,0,1+(('DB-Rud'!J$31-G31)/(('DB-Rud'!J$31-'DB-Rud'!J$30)/19))))))</f>
        <v/>
      </c>
      <c r="H32" s="122" t="str">
        <f>IF(H31="","",INT(IF(1+('DB-Rud'!K$31-H31)/(('DB-Rud'!K$31-'DB-Rud'!K$30)/19)&gt;20,"20",IF(1+('DB-Rud'!K$31-H31)/(('DB-Rud'!K$31-'DB-Rud'!K$30)/19)&lt;0,0,1+(('DB-Rud'!K$31-H31)/(('DB-Rud'!K$31-'DB-Rud'!K$30)/19))))))</f>
        <v/>
      </c>
      <c r="I32" s="122" t="str">
        <f>IF(I31="","",INT(IF(1+('DB-Rud'!L$31-I31)/(('DB-Rud'!L$31-'DB-Rud'!L$30)/19)&gt;20,"20",IF(1+('DB-Rud'!L$31-I31)/(('DB-Rud'!L$31-'DB-Rud'!L$30)/19)&lt;0,0,1+(('DB-Rud'!L$31-I31)/(('DB-Rud'!L$31-'DB-Rud'!L$30)/19))))))</f>
        <v/>
      </c>
      <c r="J32" s="122" t="str">
        <f>IF(J31="","",INT(IF(1+('DB-Rud'!M$31-J31)/(('DB-Rud'!M$31-'DB-Rud'!M$30)/19)&gt;20,"20",IF(1+('DB-Rud'!M$31-J31)/(('DB-Rud'!M$31-'DB-Rud'!M$30)/19)&lt;0,0,1+(('DB-Rud'!M$31-J31)/(('DB-Rud'!M$31-'DB-Rud'!M$30)/19))))))</f>
        <v/>
      </c>
      <c r="K32" s="122" t="str">
        <f>IF(K31="","",INT(IF(1+('DB-Rud'!N$31-K31)/(('DB-Rud'!N$31-'DB-Rud'!N$30)/19)&gt;20,"20",IF(1+('DB-Rud'!N$31-K31)/(('DB-Rud'!N$31-'DB-Rud'!N$30)/19)&lt;0,0,1+(('DB-Rud'!N$31-K31)/(('DB-Rud'!N$31-'DB-Rud'!N$30)/19))))))</f>
        <v/>
      </c>
      <c r="L32" s="122" t="str">
        <f>IF(L31="","",INT(IF(1+('DB-Rud'!O$31-L31)/(('DB-Rud'!O$31-'DB-Rud'!O$30)/19)&gt;20,"20",IF(1+('DB-Rud'!O$31-L31)/(('DB-Rud'!O$31-'DB-Rud'!O$30)/19)&lt;0,0,1+(('DB-Rud'!O$31-L31)/(('DB-Rud'!O$31-'DB-Rud'!O$30)/19))))))</f>
        <v/>
      </c>
      <c r="M32" s="122" t="str">
        <f>IF(M31="","",INT(IF(1+('DB-Rud'!P$31-M31)/(('DB-Rud'!P$31-'DB-Rud'!P$30)/19)&gt;20,"20",IF(1+('DB-Rud'!P$31-M31)/(('DB-Rud'!P$31-'DB-Rud'!P$30)/19)&lt;0,0,1+(('DB-Rud'!P$31-M31)/(('DB-Rud'!P$31-'DB-Rud'!P$30)/19))))))</f>
        <v/>
      </c>
      <c r="N32" s="122" t="str">
        <f>IF(N31="","",INT(IF(1+('DB-Rud'!Q$31-N31)/(('DB-Rud'!Q$31-'DB-Rud'!Q$30)/19)&gt;20,"20",IF(1+('DB-Rud'!Q$31-N31)/(('DB-Rud'!Q$31-'DB-Rud'!Q$30)/19)&lt;0,0,1+(('DB-Rud'!Q$31-N31)/(('DB-Rud'!Q$31-'DB-Rud'!Q$30)/19))))))</f>
        <v/>
      </c>
      <c r="O32" s="122" t="str">
        <f>IF(O31="","",INT(IF(1+('DB-Rud'!R$31-O31)/(('DB-Rud'!R$31-'DB-Rud'!R$30)/19)&gt;20,"20",IF(1+('DB-Rud'!R$31-O31)/(('DB-Rud'!R$31-'DB-Rud'!R$30)/19)&lt;0,0,1+(('DB-Rud'!R$31-O31)/(('DB-Rud'!R$31-'DB-Rud'!R$30)/19))))))</f>
        <v/>
      </c>
      <c r="P32" s="122" t="str">
        <f>IF(P31="","",INT(IF(1+('DB-Rud'!S$31-P31)/(('DB-Rud'!S$31-'DB-Rud'!S$30)/19)&gt;20,"20",IF(1+('DB-Rud'!S$31-P31)/(('DB-Rud'!S$31-'DB-Rud'!S$30)/19)&lt;0,0,1+(('DB-Rud'!S$31-P31)/(('DB-Rud'!S$31-'DB-Rud'!S$30)/19))))))</f>
        <v/>
      </c>
      <c r="Q32" s="122" t="str">
        <f>IF(Q31="","",INT(IF(1+('DB-Rud'!T$31-Q31)/(('DB-Rud'!T$31-'DB-Rud'!T$30)/19)&gt;20,"20",IF(1+('DB-Rud'!T$31-Q31)/(('DB-Rud'!T$31-'DB-Rud'!T$30)/19)&lt;0,0,1+(('DB-Rud'!T$31-Q31)/(('DB-Rud'!T$31-'DB-Rud'!T$30)/19))))))</f>
        <v/>
      </c>
      <c r="R32" s="122" t="str">
        <f>IF(R31="","",INT(IF(1+('DB-Rud'!U$31-R31)/(('DB-Rud'!U$31-'DB-Rud'!U$30)/19)&gt;20,"20",IF(1+('DB-Rud'!U$31-R31)/(('DB-Rud'!U$31-'DB-Rud'!U$30)/19)&lt;0,0,1+(('DB-Rud'!U$31-R31)/(('DB-Rud'!U$31-'DB-Rud'!U$30)/19))))))</f>
        <v/>
      </c>
      <c r="S32" s="122" t="str">
        <f>IF(S31="","",INT(IF(1+('DB-Rud'!V$31-S31)/(('DB-Rud'!V$31-'DB-Rud'!V$30)/19)&gt;20,"20",IF(1+('DB-Rud'!V$31-S31)/(('DB-Rud'!V$31-'DB-Rud'!V$30)/19)&lt;0,0,1+(('DB-Rud'!V$31-S31)/(('DB-Rud'!V$31-'DB-Rud'!V$30)/19))))))</f>
        <v/>
      </c>
      <c r="U32" s="244"/>
      <c r="W32" s="105">
        <f>IFERROR(INT(MAX(D32,J32,M32,P32)),"")</f>
        <v>0</v>
      </c>
      <c r="X32" s="105">
        <f>IFERROR(INT(MAX(E32,K32,N32,Q32)),"")</f>
        <v>0</v>
      </c>
      <c r="Y32" s="105">
        <f>IFERROR(INT(MAX(R32,R32)),"")</f>
        <v>0</v>
      </c>
      <c r="Z32" s="105">
        <f t="shared" ref="Z32" si="45">Y32+X32+W32</f>
        <v>0</v>
      </c>
      <c r="AA32" s="97"/>
      <c r="AB32" s="105">
        <f>IFERROR(INT(MAX(F32,F32)),"")</f>
        <v>0</v>
      </c>
      <c r="AC32" s="105">
        <f>IFERROR(INT(MAX(R32,R32)),"")</f>
        <v>0</v>
      </c>
      <c r="AD32" s="105">
        <f t="shared" ref="AD32" si="46">IFERROR(AC32+AB32,"dd")</f>
        <v>0</v>
      </c>
      <c r="AE32" s="97"/>
      <c r="AF32" s="105">
        <f>IFERROR(INT(MAX(G32,G32)),"")</f>
        <v>0</v>
      </c>
      <c r="AG32" s="105">
        <f>IFERROR(INT(MAX(H32,H32)),"")</f>
        <v>0</v>
      </c>
      <c r="AH32" s="105">
        <f>IFERROR(INT(MAX(R32,R32)),"")</f>
        <v>0</v>
      </c>
      <c r="AI32" s="105">
        <f t="shared" ref="AI32" si="47">IFERROR(MAX((AF32+AH32),(AG32+AH32)),"")</f>
        <v>0</v>
      </c>
      <c r="AJ32" s="2"/>
      <c r="AK32" s="242"/>
      <c r="AM32" s="145"/>
      <c r="AN32" s="146"/>
      <c r="AO32" s="145"/>
    </row>
    <row r="34" spans="1:41" s="1" customFormat="1" ht="15.45">
      <c r="A34" s="126" t="s">
        <v>855</v>
      </c>
      <c r="B34" s="142" t="s">
        <v>847</v>
      </c>
      <c r="C34" s="143"/>
      <c r="D34" s="143"/>
      <c r="E34" s="143"/>
      <c r="F34" s="143"/>
      <c r="G34" s="144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U34" s="111" t="str">
        <f t="shared" ref="U34" si="48">IF(U35&gt;=60,"ok","")</f>
        <v/>
      </c>
      <c r="V34" s="6"/>
      <c r="W34" s="249" t="str">
        <f t="shared" ref="W34" si="49">IFERROR(IF(Z36&gt;=28,"ok",""),"")</f>
        <v/>
      </c>
      <c r="X34" s="250"/>
      <c r="Y34" s="250"/>
      <c r="Z34" s="251"/>
      <c r="AB34" s="249" t="str">
        <f t="shared" ref="AB34" si="50">IFERROR(IF(AD36&gt;=18,"ok",""),"")</f>
        <v/>
      </c>
      <c r="AC34" s="250"/>
      <c r="AD34" s="251"/>
      <c r="AF34" s="249" t="str">
        <f t="shared" ref="AF34" si="51">IFERROR(IF(AI36&gt;=18,"ok",""),"")</f>
        <v/>
      </c>
      <c r="AG34" s="250"/>
      <c r="AH34" s="250"/>
      <c r="AI34" s="251"/>
      <c r="AK34" s="240" t="str">
        <f t="shared" ref="AK34" si="52">IF(OR(AND(U34="ok",W34="ok"),AND(U34="ok",AB34="ok"),AND(U34="ok",AF34="ok"))=TRUE,"LK-Kriterien vollständig erfüllt","")</f>
        <v/>
      </c>
      <c r="AM34" s="145"/>
      <c r="AN34" s="146"/>
      <c r="AO34" s="145"/>
    </row>
    <row r="35" spans="1:41" ht="12.9">
      <c r="A35" s="107">
        <v>2013</v>
      </c>
      <c r="B35" s="108" t="s">
        <v>853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U35" s="252"/>
      <c r="W35" s="106" t="s">
        <v>848</v>
      </c>
      <c r="X35" s="106" t="s">
        <v>849</v>
      </c>
      <c r="Y35" s="106" t="s">
        <v>16</v>
      </c>
      <c r="Z35" s="106" t="s">
        <v>860</v>
      </c>
      <c r="AA35" s="2"/>
      <c r="AB35" s="104" t="s">
        <v>4</v>
      </c>
      <c r="AC35" s="104" t="s">
        <v>16</v>
      </c>
      <c r="AD35" s="106" t="s">
        <v>860</v>
      </c>
      <c r="AE35" s="2"/>
      <c r="AF35" s="104" t="s">
        <v>5</v>
      </c>
      <c r="AG35" s="104" t="s">
        <v>6</v>
      </c>
      <c r="AH35" s="104" t="s">
        <v>16</v>
      </c>
      <c r="AI35" s="106" t="s">
        <v>860</v>
      </c>
      <c r="AK35" s="241"/>
      <c r="AM35" s="145"/>
      <c r="AN35" s="146"/>
      <c r="AO35" s="145"/>
    </row>
    <row r="36" spans="1:41">
      <c r="A36" s="127" t="s">
        <v>856</v>
      </c>
      <c r="B36" s="109" t="s">
        <v>851</v>
      </c>
      <c r="C36" s="122" t="str">
        <f>IF(C35="","",INT(IF(1+('DB-Rud'!F$31-C35)/(('DB-Rud'!F$31-'DB-Rud'!F$30)/19)&gt;20,"20",IF(1+('DB-Rud'!F$31-C35)/(('DB-Rud'!F$31-'DB-Rud'!F$30)/19)&lt;0,0,1+(('DB-Rud'!F$31-C35)/(('DB-Rud'!F$31-'DB-Rud'!F$30)/19))))))</f>
        <v/>
      </c>
      <c r="D36" s="122" t="str">
        <f>IF(D35="","",INT(IF(1+('DB-Rud'!G$31-D35)/(('DB-Rud'!G$31-'DB-Rud'!G$30)/19)&gt;20,"20",IF(1+('DB-Rud'!G$31-D35)/(('DB-Rud'!G$31-'DB-Rud'!G$30)/19)&lt;0,0,1+(('DB-Rud'!G$31-D35)/(('DB-Rud'!G$31-'DB-Rud'!G$30)/19))))))</f>
        <v/>
      </c>
      <c r="E36" s="122" t="str">
        <f>IF(E35="","",INT(IF(1+('DB-Rud'!H$31-E35)/(('DB-Rud'!H$31-'DB-Rud'!H$30)/19)&gt;20,"20",IF(1+('DB-Rud'!H$31-E35)/(('DB-Rud'!H$31-'DB-Rud'!H$30)/19)&lt;0,0,1+(('DB-Rud'!H$31-E35)/(('DB-Rud'!H$31-'DB-Rud'!H$30)/19))))))</f>
        <v/>
      </c>
      <c r="F36" s="122" t="str">
        <f>IF(F35="","",INT(IF(1+('DB-Rud'!I$31-F35)/(('DB-Rud'!I$31-'DB-Rud'!I$30)/19)&gt;20,"20",IF(1+('DB-Rud'!I$31-F35)/(('DB-Rud'!I$31-'DB-Rud'!I$30)/19)&lt;0,0,1+(('DB-Rud'!I$31-F35)/(('DB-Rud'!I$31-'DB-Rud'!I$30)/19))))))</f>
        <v/>
      </c>
      <c r="G36" s="122" t="str">
        <f>IF(G35="","",INT(IF(1+('DB-Rud'!J$31-G35)/(('DB-Rud'!J$31-'DB-Rud'!J$30)/19)&gt;20,"20",IF(1+('DB-Rud'!J$31-G35)/(('DB-Rud'!J$31-'DB-Rud'!J$30)/19)&lt;0,0,1+(('DB-Rud'!J$31-G35)/(('DB-Rud'!J$31-'DB-Rud'!J$30)/19))))))</f>
        <v/>
      </c>
      <c r="H36" s="122" t="str">
        <f>IF(H35="","",INT(IF(1+('DB-Rud'!K$31-H35)/(('DB-Rud'!K$31-'DB-Rud'!K$30)/19)&gt;20,"20",IF(1+('DB-Rud'!K$31-H35)/(('DB-Rud'!K$31-'DB-Rud'!K$30)/19)&lt;0,0,1+(('DB-Rud'!K$31-H35)/(('DB-Rud'!K$31-'DB-Rud'!K$30)/19))))))</f>
        <v/>
      </c>
      <c r="I36" s="122" t="str">
        <f>IF(I35="","",INT(IF(1+('DB-Rud'!L$31-I35)/(('DB-Rud'!L$31-'DB-Rud'!L$30)/19)&gt;20,"20",IF(1+('DB-Rud'!L$31-I35)/(('DB-Rud'!L$31-'DB-Rud'!L$30)/19)&lt;0,0,1+(('DB-Rud'!L$31-I35)/(('DB-Rud'!L$31-'DB-Rud'!L$30)/19))))))</f>
        <v/>
      </c>
      <c r="J36" s="122" t="str">
        <f>IF(J35="","",INT(IF(1+('DB-Rud'!M$31-J35)/(('DB-Rud'!M$31-'DB-Rud'!M$30)/19)&gt;20,"20",IF(1+('DB-Rud'!M$31-J35)/(('DB-Rud'!M$31-'DB-Rud'!M$30)/19)&lt;0,0,1+(('DB-Rud'!M$31-J35)/(('DB-Rud'!M$31-'DB-Rud'!M$30)/19))))))</f>
        <v/>
      </c>
      <c r="K36" s="122" t="str">
        <f>IF(K35="","",INT(IF(1+('DB-Rud'!N$31-K35)/(('DB-Rud'!N$31-'DB-Rud'!N$30)/19)&gt;20,"20",IF(1+('DB-Rud'!N$31-K35)/(('DB-Rud'!N$31-'DB-Rud'!N$30)/19)&lt;0,0,1+(('DB-Rud'!N$31-K35)/(('DB-Rud'!N$31-'DB-Rud'!N$30)/19))))))</f>
        <v/>
      </c>
      <c r="L36" s="122" t="str">
        <f>IF(L35="","",INT(IF(1+('DB-Rud'!O$31-L35)/(('DB-Rud'!O$31-'DB-Rud'!O$30)/19)&gt;20,"20",IF(1+('DB-Rud'!O$31-L35)/(('DB-Rud'!O$31-'DB-Rud'!O$30)/19)&lt;0,0,1+(('DB-Rud'!O$31-L35)/(('DB-Rud'!O$31-'DB-Rud'!O$30)/19))))))</f>
        <v/>
      </c>
      <c r="M36" s="122" t="str">
        <f>IF(M35="","",INT(IF(1+('DB-Rud'!P$31-M35)/(('DB-Rud'!P$31-'DB-Rud'!P$30)/19)&gt;20,"20",IF(1+('DB-Rud'!P$31-M35)/(('DB-Rud'!P$31-'DB-Rud'!P$30)/19)&lt;0,0,1+(('DB-Rud'!P$31-M35)/(('DB-Rud'!P$31-'DB-Rud'!P$30)/19))))))</f>
        <v/>
      </c>
      <c r="N36" s="122" t="str">
        <f>IF(N35="","",INT(IF(1+('DB-Rud'!Q$31-N35)/(('DB-Rud'!Q$31-'DB-Rud'!Q$30)/19)&gt;20,"20",IF(1+('DB-Rud'!Q$31-N35)/(('DB-Rud'!Q$31-'DB-Rud'!Q$30)/19)&lt;0,0,1+(('DB-Rud'!Q$31-N35)/(('DB-Rud'!Q$31-'DB-Rud'!Q$30)/19))))))</f>
        <v/>
      </c>
      <c r="O36" s="122" t="str">
        <f>IF(O35="","",INT(IF(1+('DB-Rud'!R$31-O35)/(('DB-Rud'!R$31-'DB-Rud'!R$30)/19)&gt;20,"20",IF(1+('DB-Rud'!R$31-O35)/(('DB-Rud'!R$31-'DB-Rud'!R$30)/19)&lt;0,0,1+(('DB-Rud'!R$31-O35)/(('DB-Rud'!R$31-'DB-Rud'!R$30)/19))))))</f>
        <v/>
      </c>
      <c r="P36" s="122" t="str">
        <f>IF(P35="","",INT(IF(1+('DB-Rud'!S$31-P35)/(('DB-Rud'!S$31-'DB-Rud'!S$30)/19)&gt;20,"20",IF(1+('DB-Rud'!S$31-P35)/(('DB-Rud'!S$31-'DB-Rud'!S$30)/19)&lt;0,0,1+(('DB-Rud'!S$31-P35)/(('DB-Rud'!S$31-'DB-Rud'!S$30)/19))))))</f>
        <v/>
      </c>
      <c r="Q36" s="122" t="str">
        <f>IF(Q35="","",INT(IF(1+('DB-Rud'!T$31-Q35)/(('DB-Rud'!T$31-'DB-Rud'!T$30)/19)&gt;20,"20",IF(1+('DB-Rud'!T$31-Q35)/(('DB-Rud'!T$31-'DB-Rud'!T$30)/19)&lt;0,0,1+(('DB-Rud'!T$31-Q35)/(('DB-Rud'!T$31-'DB-Rud'!T$30)/19))))))</f>
        <v/>
      </c>
      <c r="R36" s="122" t="str">
        <f>IF(R35="","",INT(IF(1+('DB-Rud'!U$31-R35)/(('DB-Rud'!U$31-'DB-Rud'!U$30)/19)&gt;20,"20",IF(1+('DB-Rud'!U$31-R35)/(('DB-Rud'!U$31-'DB-Rud'!U$30)/19)&lt;0,0,1+(('DB-Rud'!U$31-R35)/(('DB-Rud'!U$31-'DB-Rud'!U$30)/19))))))</f>
        <v/>
      </c>
      <c r="S36" s="122" t="str">
        <f>IF(S35="","",INT(IF(1+('DB-Rud'!V$31-S35)/(('DB-Rud'!V$31-'DB-Rud'!V$30)/19)&gt;20,"20",IF(1+('DB-Rud'!V$31-S35)/(('DB-Rud'!V$31-'DB-Rud'!V$30)/19)&lt;0,0,1+(('DB-Rud'!V$31-S35)/(('DB-Rud'!V$31-'DB-Rud'!V$30)/19))))))</f>
        <v/>
      </c>
      <c r="U36" s="244"/>
      <c r="W36" s="105">
        <f>IFERROR(INT(MAX(D36,J36,M36,P36)),"")</f>
        <v>0</v>
      </c>
      <c r="X36" s="105">
        <f>IFERROR(INT(MAX(E36,K36,N36,Q36)),"")</f>
        <v>0</v>
      </c>
      <c r="Y36" s="105">
        <f>IFERROR(INT(MAX(R36,R36)),"")</f>
        <v>0</v>
      </c>
      <c r="Z36" s="105">
        <f t="shared" ref="Z36" si="53">Y36+X36+W36</f>
        <v>0</v>
      </c>
      <c r="AA36" s="97"/>
      <c r="AB36" s="105">
        <f>IFERROR(INT(MAX(F36,F36)),"")</f>
        <v>0</v>
      </c>
      <c r="AC36" s="105">
        <f>IFERROR(INT(MAX(R36,R36)),"")</f>
        <v>0</v>
      </c>
      <c r="AD36" s="105">
        <f t="shared" ref="AD36" si="54">IFERROR(AC36+AB36,"dd")</f>
        <v>0</v>
      </c>
      <c r="AE36" s="97"/>
      <c r="AF36" s="105">
        <f>IFERROR(INT(MAX(G36,G36)),"")</f>
        <v>0</v>
      </c>
      <c r="AG36" s="105">
        <f>IFERROR(INT(MAX(H36,H36)),"")</f>
        <v>0</v>
      </c>
      <c r="AH36" s="105">
        <f>IFERROR(INT(MAX(R36,R36)),"")</f>
        <v>0</v>
      </c>
      <c r="AI36" s="105">
        <f t="shared" ref="AI36" si="55">IFERROR(MAX((AF36+AH36),(AG36+AH36)),"")</f>
        <v>0</v>
      </c>
      <c r="AJ36" s="2"/>
      <c r="AK36" s="242"/>
      <c r="AM36" s="145"/>
      <c r="AN36" s="146"/>
      <c r="AO36" s="145"/>
    </row>
    <row r="38" spans="1:41" s="1" customFormat="1" ht="15.45">
      <c r="A38" s="126" t="s">
        <v>855</v>
      </c>
      <c r="B38" s="142" t="s">
        <v>847</v>
      </c>
      <c r="C38" s="143"/>
      <c r="D38" s="143"/>
      <c r="E38" s="143"/>
      <c r="F38" s="143"/>
      <c r="G38" s="144"/>
      <c r="H38" s="143"/>
      <c r="I38" s="143"/>
      <c r="J38" s="143"/>
      <c r="K38" s="143"/>
      <c r="L38" s="143"/>
      <c r="M38" s="143"/>
      <c r="N38" s="143"/>
      <c r="O38" s="143"/>
      <c r="P38" s="143"/>
      <c r="Q38" s="143"/>
      <c r="R38" s="143"/>
      <c r="S38" s="143"/>
      <c r="U38" s="111" t="str">
        <f t="shared" ref="U38" si="56">IF(U39&gt;=60,"ok","")</f>
        <v/>
      </c>
      <c r="V38" s="6"/>
      <c r="W38" s="249" t="str">
        <f t="shared" ref="W38" si="57">IFERROR(IF(Z40&gt;=28,"ok",""),"")</f>
        <v/>
      </c>
      <c r="X38" s="250"/>
      <c r="Y38" s="250"/>
      <c r="Z38" s="251"/>
      <c r="AB38" s="249" t="str">
        <f t="shared" ref="AB38" si="58">IFERROR(IF(AD40&gt;=18,"ok",""),"")</f>
        <v/>
      </c>
      <c r="AC38" s="250"/>
      <c r="AD38" s="251"/>
      <c r="AF38" s="249" t="str">
        <f t="shared" ref="AF38" si="59">IFERROR(IF(AI40&gt;=18,"ok",""),"")</f>
        <v/>
      </c>
      <c r="AG38" s="250"/>
      <c r="AH38" s="250"/>
      <c r="AI38" s="251"/>
      <c r="AK38" s="240" t="str">
        <f t="shared" ref="AK38" si="60">IF(OR(AND(U38="ok",W38="ok"),AND(U38="ok",AB38="ok"),AND(U38="ok",AF38="ok"))=TRUE,"LK-Kriterien vollständig erfüllt","")</f>
        <v/>
      </c>
      <c r="AM38" s="145"/>
      <c r="AN38" s="146"/>
      <c r="AO38" s="145"/>
    </row>
    <row r="39" spans="1:41" ht="12.9">
      <c r="A39" s="107">
        <v>2013</v>
      </c>
      <c r="B39" s="108" t="s">
        <v>853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U39" s="252"/>
      <c r="W39" s="106" t="s">
        <v>848</v>
      </c>
      <c r="X39" s="106" t="s">
        <v>849</v>
      </c>
      <c r="Y39" s="106" t="s">
        <v>16</v>
      </c>
      <c r="Z39" s="106" t="s">
        <v>860</v>
      </c>
      <c r="AA39" s="2"/>
      <c r="AB39" s="104" t="s">
        <v>4</v>
      </c>
      <c r="AC39" s="104" t="s">
        <v>16</v>
      </c>
      <c r="AD39" s="106" t="s">
        <v>860</v>
      </c>
      <c r="AE39" s="2"/>
      <c r="AF39" s="104" t="s">
        <v>5</v>
      </c>
      <c r="AG39" s="104" t="s">
        <v>6</v>
      </c>
      <c r="AH39" s="104" t="s">
        <v>16</v>
      </c>
      <c r="AI39" s="106" t="s">
        <v>860</v>
      </c>
      <c r="AK39" s="241"/>
      <c r="AM39" s="145"/>
      <c r="AN39" s="146"/>
      <c r="AO39" s="145"/>
    </row>
    <row r="40" spans="1:41">
      <c r="A40" s="127" t="s">
        <v>856</v>
      </c>
      <c r="B40" s="109" t="s">
        <v>851</v>
      </c>
      <c r="C40" s="122" t="str">
        <f>IF(C39="","",INT(IF(1+('DB-Rud'!F$31-C39)/(('DB-Rud'!F$31-'DB-Rud'!F$30)/19)&gt;20,"20",IF(1+('DB-Rud'!F$31-C39)/(('DB-Rud'!F$31-'DB-Rud'!F$30)/19)&lt;0,0,1+(('DB-Rud'!F$31-C39)/(('DB-Rud'!F$31-'DB-Rud'!F$30)/19))))))</f>
        <v/>
      </c>
      <c r="D40" s="122" t="str">
        <f>IF(D39="","",INT(IF(1+('DB-Rud'!G$31-D39)/(('DB-Rud'!G$31-'DB-Rud'!G$30)/19)&gt;20,"20",IF(1+('DB-Rud'!G$31-D39)/(('DB-Rud'!G$31-'DB-Rud'!G$30)/19)&lt;0,0,1+(('DB-Rud'!G$31-D39)/(('DB-Rud'!G$31-'DB-Rud'!G$30)/19))))))</f>
        <v/>
      </c>
      <c r="E40" s="122" t="str">
        <f>IF(E39="","",INT(IF(1+('DB-Rud'!H$31-E39)/(('DB-Rud'!H$31-'DB-Rud'!H$30)/19)&gt;20,"20",IF(1+('DB-Rud'!H$31-E39)/(('DB-Rud'!H$31-'DB-Rud'!H$30)/19)&lt;0,0,1+(('DB-Rud'!H$31-E39)/(('DB-Rud'!H$31-'DB-Rud'!H$30)/19))))))</f>
        <v/>
      </c>
      <c r="F40" s="122" t="str">
        <f>IF(F39="","",INT(IF(1+('DB-Rud'!I$31-F39)/(('DB-Rud'!I$31-'DB-Rud'!I$30)/19)&gt;20,"20",IF(1+('DB-Rud'!I$31-F39)/(('DB-Rud'!I$31-'DB-Rud'!I$30)/19)&lt;0,0,1+(('DB-Rud'!I$31-F39)/(('DB-Rud'!I$31-'DB-Rud'!I$30)/19))))))</f>
        <v/>
      </c>
      <c r="G40" s="122" t="str">
        <f>IF(G39="","",INT(IF(1+('DB-Rud'!J$31-G39)/(('DB-Rud'!J$31-'DB-Rud'!J$30)/19)&gt;20,"20",IF(1+('DB-Rud'!J$31-G39)/(('DB-Rud'!J$31-'DB-Rud'!J$30)/19)&lt;0,0,1+(('DB-Rud'!J$31-G39)/(('DB-Rud'!J$31-'DB-Rud'!J$30)/19))))))</f>
        <v/>
      </c>
      <c r="H40" s="122" t="str">
        <f>IF(H39="","",INT(IF(1+('DB-Rud'!K$31-H39)/(('DB-Rud'!K$31-'DB-Rud'!K$30)/19)&gt;20,"20",IF(1+('DB-Rud'!K$31-H39)/(('DB-Rud'!K$31-'DB-Rud'!K$30)/19)&lt;0,0,1+(('DB-Rud'!K$31-H39)/(('DB-Rud'!K$31-'DB-Rud'!K$30)/19))))))</f>
        <v/>
      </c>
      <c r="I40" s="122" t="str">
        <f>IF(I39="","",INT(IF(1+('DB-Rud'!L$31-I39)/(('DB-Rud'!L$31-'DB-Rud'!L$30)/19)&gt;20,"20",IF(1+('DB-Rud'!L$31-I39)/(('DB-Rud'!L$31-'DB-Rud'!L$30)/19)&lt;0,0,1+(('DB-Rud'!L$31-I39)/(('DB-Rud'!L$31-'DB-Rud'!L$30)/19))))))</f>
        <v/>
      </c>
      <c r="J40" s="122" t="str">
        <f>IF(J39="","",INT(IF(1+('DB-Rud'!M$31-J39)/(('DB-Rud'!M$31-'DB-Rud'!M$30)/19)&gt;20,"20",IF(1+('DB-Rud'!M$31-J39)/(('DB-Rud'!M$31-'DB-Rud'!M$30)/19)&lt;0,0,1+(('DB-Rud'!M$31-J39)/(('DB-Rud'!M$31-'DB-Rud'!M$30)/19))))))</f>
        <v/>
      </c>
      <c r="K40" s="122" t="str">
        <f>IF(K39="","",INT(IF(1+('DB-Rud'!N$31-K39)/(('DB-Rud'!N$31-'DB-Rud'!N$30)/19)&gt;20,"20",IF(1+('DB-Rud'!N$31-K39)/(('DB-Rud'!N$31-'DB-Rud'!N$30)/19)&lt;0,0,1+(('DB-Rud'!N$31-K39)/(('DB-Rud'!N$31-'DB-Rud'!N$30)/19))))))</f>
        <v/>
      </c>
      <c r="L40" s="122" t="str">
        <f>IF(L39="","",INT(IF(1+('DB-Rud'!O$31-L39)/(('DB-Rud'!O$31-'DB-Rud'!O$30)/19)&gt;20,"20",IF(1+('DB-Rud'!O$31-L39)/(('DB-Rud'!O$31-'DB-Rud'!O$30)/19)&lt;0,0,1+(('DB-Rud'!O$31-L39)/(('DB-Rud'!O$31-'DB-Rud'!O$30)/19))))))</f>
        <v/>
      </c>
      <c r="M40" s="122" t="str">
        <f>IF(M39="","",INT(IF(1+('DB-Rud'!P$31-M39)/(('DB-Rud'!P$31-'DB-Rud'!P$30)/19)&gt;20,"20",IF(1+('DB-Rud'!P$31-M39)/(('DB-Rud'!P$31-'DB-Rud'!P$30)/19)&lt;0,0,1+(('DB-Rud'!P$31-M39)/(('DB-Rud'!P$31-'DB-Rud'!P$30)/19))))))</f>
        <v/>
      </c>
      <c r="N40" s="122" t="str">
        <f>IF(N39="","",INT(IF(1+('DB-Rud'!Q$31-N39)/(('DB-Rud'!Q$31-'DB-Rud'!Q$30)/19)&gt;20,"20",IF(1+('DB-Rud'!Q$31-N39)/(('DB-Rud'!Q$31-'DB-Rud'!Q$30)/19)&lt;0,0,1+(('DB-Rud'!Q$31-N39)/(('DB-Rud'!Q$31-'DB-Rud'!Q$30)/19))))))</f>
        <v/>
      </c>
      <c r="O40" s="122" t="str">
        <f>IF(O39="","",INT(IF(1+('DB-Rud'!R$31-O39)/(('DB-Rud'!R$31-'DB-Rud'!R$30)/19)&gt;20,"20",IF(1+('DB-Rud'!R$31-O39)/(('DB-Rud'!R$31-'DB-Rud'!R$30)/19)&lt;0,0,1+(('DB-Rud'!R$31-O39)/(('DB-Rud'!R$31-'DB-Rud'!R$30)/19))))))</f>
        <v/>
      </c>
      <c r="P40" s="122" t="str">
        <f>IF(P39="","",INT(IF(1+('DB-Rud'!S$31-P39)/(('DB-Rud'!S$31-'DB-Rud'!S$30)/19)&gt;20,"20",IF(1+('DB-Rud'!S$31-P39)/(('DB-Rud'!S$31-'DB-Rud'!S$30)/19)&lt;0,0,1+(('DB-Rud'!S$31-P39)/(('DB-Rud'!S$31-'DB-Rud'!S$30)/19))))))</f>
        <v/>
      </c>
      <c r="Q40" s="122" t="str">
        <f>IF(Q39="","",INT(IF(1+('DB-Rud'!T$31-Q39)/(('DB-Rud'!T$31-'DB-Rud'!T$30)/19)&gt;20,"20",IF(1+('DB-Rud'!T$31-Q39)/(('DB-Rud'!T$31-'DB-Rud'!T$30)/19)&lt;0,0,1+(('DB-Rud'!T$31-Q39)/(('DB-Rud'!T$31-'DB-Rud'!T$30)/19))))))</f>
        <v/>
      </c>
      <c r="R40" s="122" t="str">
        <f>IF(R39="","",INT(IF(1+('DB-Rud'!U$31-R39)/(('DB-Rud'!U$31-'DB-Rud'!U$30)/19)&gt;20,"20",IF(1+('DB-Rud'!U$31-R39)/(('DB-Rud'!U$31-'DB-Rud'!U$30)/19)&lt;0,0,1+(('DB-Rud'!U$31-R39)/(('DB-Rud'!U$31-'DB-Rud'!U$30)/19))))))</f>
        <v/>
      </c>
      <c r="S40" s="122" t="str">
        <f>IF(S39="","",INT(IF(1+('DB-Rud'!V$31-S39)/(('DB-Rud'!V$31-'DB-Rud'!V$30)/19)&gt;20,"20",IF(1+('DB-Rud'!V$31-S39)/(('DB-Rud'!V$31-'DB-Rud'!V$30)/19)&lt;0,0,1+(('DB-Rud'!V$31-S39)/(('DB-Rud'!V$31-'DB-Rud'!V$30)/19))))))</f>
        <v/>
      </c>
      <c r="U40" s="244"/>
      <c r="W40" s="105">
        <f>IFERROR(INT(MAX(D40,J40,M40,P40)),"")</f>
        <v>0</v>
      </c>
      <c r="X40" s="105">
        <f>IFERROR(INT(MAX(E40,K40,N40,Q40)),"")</f>
        <v>0</v>
      </c>
      <c r="Y40" s="105">
        <f>IFERROR(INT(MAX(R40,R40)),"")</f>
        <v>0</v>
      </c>
      <c r="Z40" s="105">
        <f t="shared" ref="Z40" si="61">Y40+X40+W40</f>
        <v>0</v>
      </c>
      <c r="AA40" s="97"/>
      <c r="AB40" s="105">
        <f>IFERROR(INT(MAX(F40,F40)),"")</f>
        <v>0</v>
      </c>
      <c r="AC40" s="105">
        <f>IFERROR(INT(MAX(R40,R40)),"")</f>
        <v>0</v>
      </c>
      <c r="AD40" s="105">
        <f t="shared" ref="AD40" si="62">IFERROR(AC40+AB40,"dd")</f>
        <v>0</v>
      </c>
      <c r="AE40" s="97"/>
      <c r="AF40" s="105">
        <f>IFERROR(INT(MAX(G40,G40)),"")</f>
        <v>0</v>
      </c>
      <c r="AG40" s="105">
        <f>IFERROR(INT(MAX(H40,H40)),"")</f>
        <v>0</v>
      </c>
      <c r="AH40" s="105">
        <f>IFERROR(INT(MAX(R40,R40)),"")</f>
        <v>0</v>
      </c>
      <c r="AI40" s="105">
        <f t="shared" ref="AI40" si="63">IFERROR(MAX((AF40+AH40),(AG40+AH40)),"")</f>
        <v>0</v>
      </c>
      <c r="AJ40" s="2"/>
      <c r="AK40" s="242"/>
      <c r="AM40" s="145"/>
      <c r="AN40" s="146"/>
      <c r="AO40" s="145"/>
    </row>
    <row r="42" spans="1:41" s="1" customFormat="1" ht="15.45">
      <c r="A42" s="126" t="s">
        <v>855</v>
      </c>
      <c r="B42" s="142" t="s">
        <v>847</v>
      </c>
      <c r="C42" s="143"/>
      <c r="D42" s="143"/>
      <c r="E42" s="143"/>
      <c r="F42" s="143"/>
      <c r="G42" s="144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U42" s="111" t="str">
        <f t="shared" ref="U42" si="64">IF(U43&gt;=60,"ok","")</f>
        <v/>
      </c>
      <c r="V42" s="6"/>
      <c r="W42" s="249" t="str">
        <f t="shared" ref="W42" si="65">IFERROR(IF(Z44&gt;=28,"ok",""),"")</f>
        <v/>
      </c>
      <c r="X42" s="250"/>
      <c r="Y42" s="250"/>
      <c r="Z42" s="251"/>
      <c r="AB42" s="249" t="str">
        <f t="shared" ref="AB42" si="66">IFERROR(IF(AD44&gt;=18,"ok",""),"")</f>
        <v/>
      </c>
      <c r="AC42" s="250"/>
      <c r="AD42" s="251"/>
      <c r="AF42" s="249" t="str">
        <f t="shared" ref="AF42" si="67">IFERROR(IF(AI44&gt;=18,"ok",""),"")</f>
        <v/>
      </c>
      <c r="AG42" s="250"/>
      <c r="AH42" s="250"/>
      <c r="AI42" s="251"/>
      <c r="AK42" s="240" t="str">
        <f t="shared" ref="AK42" si="68">IF(OR(AND(U42="ok",W42="ok"),AND(U42="ok",AB42="ok"),AND(U42="ok",AF42="ok"))=TRUE,"LK-Kriterien vollständig erfüllt","")</f>
        <v/>
      </c>
      <c r="AM42" s="145"/>
      <c r="AN42" s="146"/>
      <c r="AO42" s="145"/>
    </row>
    <row r="43" spans="1:41" ht="12.9">
      <c r="A43" s="107">
        <v>2013</v>
      </c>
      <c r="B43" s="108" t="s">
        <v>853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U43" s="252"/>
      <c r="W43" s="106" t="s">
        <v>848</v>
      </c>
      <c r="X43" s="106" t="s">
        <v>849</v>
      </c>
      <c r="Y43" s="106" t="s">
        <v>16</v>
      </c>
      <c r="Z43" s="106" t="s">
        <v>860</v>
      </c>
      <c r="AA43" s="2"/>
      <c r="AB43" s="104" t="s">
        <v>4</v>
      </c>
      <c r="AC43" s="104" t="s">
        <v>16</v>
      </c>
      <c r="AD43" s="106" t="s">
        <v>860</v>
      </c>
      <c r="AE43" s="2"/>
      <c r="AF43" s="104" t="s">
        <v>5</v>
      </c>
      <c r="AG43" s="104" t="s">
        <v>6</v>
      </c>
      <c r="AH43" s="104" t="s">
        <v>16</v>
      </c>
      <c r="AI43" s="106" t="s">
        <v>860</v>
      </c>
      <c r="AK43" s="241"/>
      <c r="AM43" s="145"/>
      <c r="AN43" s="146"/>
      <c r="AO43" s="145"/>
    </row>
    <row r="44" spans="1:41">
      <c r="A44" s="127" t="s">
        <v>856</v>
      </c>
      <c r="B44" s="109" t="s">
        <v>851</v>
      </c>
      <c r="C44" s="122" t="str">
        <f>IF(C43="","",INT(IF(1+('DB-Rud'!F$31-C43)/(('DB-Rud'!F$31-'DB-Rud'!F$30)/19)&gt;20,"20",IF(1+('DB-Rud'!F$31-C43)/(('DB-Rud'!F$31-'DB-Rud'!F$30)/19)&lt;0,0,1+(('DB-Rud'!F$31-C43)/(('DB-Rud'!F$31-'DB-Rud'!F$30)/19))))))</f>
        <v/>
      </c>
      <c r="D44" s="122" t="str">
        <f>IF(D43="","",INT(IF(1+('DB-Rud'!G$31-D43)/(('DB-Rud'!G$31-'DB-Rud'!G$30)/19)&gt;20,"20",IF(1+('DB-Rud'!G$31-D43)/(('DB-Rud'!G$31-'DB-Rud'!G$30)/19)&lt;0,0,1+(('DB-Rud'!G$31-D43)/(('DB-Rud'!G$31-'DB-Rud'!G$30)/19))))))</f>
        <v/>
      </c>
      <c r="E44" s="122" t="str">
        <f>IF(E43="","",INT(IF(1+('DB-Rud'!H$31-E43)/(('DB-Rud'!H$31-'DB-Rud'!H$30)/19)&gt;20,"20",IF(1+('DB-Rud'!H$31-E43)/(('DB-Rud'!H$31-'DB-Rud'!H$30)/19)&lt;0,0,1+(('DB-Rud'!H$31-E43)/(('DB-Rud'!H$31-'DB-Rud'!H$30)/19))))))</f>
        <v/>
      </c>
      <c r="F44" s="122" t="str">
        <f>IF(F43="","",INT(IF(1+('DB-Rud'!I$31-F43)/(('DB-Rud'!I$31-'DB-Rud'!I$30)/19)&gt;20,"20",IF(1+('DB-Rud'!I$31-F43)/(('DB-Rud'!I$31-'DB-Rud'!I$30)/19)&lt;0,0,1+(('DB-Rud'!I$31-F43)/(('DB-Rud'!I$31-'DB-Rud'!I$30)/19))))))</f>
        <v/>
      </c>
      <c r="G44" s="122" t="str">
        <f>IF(G43="","",INT(IF(1+('DB-Rud'!J$31-G43)/(('DB-Rud'!J$31-'DB-Rud'!J$30)/19)&gt;20,"20",IF(1+('DB-Rud'!J$31-G43)/(('DB-Rud'!J$31-'DB-Rud'!J$30)/19)&lt;0,0,1+(('DB-Rud'!J$31-G43)/(('DB-Rud'!J$31-'DB-Rud'!J$30)/19))))))</f>
        <v/>
      </c>
      <c r="H44" s="122" t="str">
        <f>IF(H43="","",INT(IF(1+('DB-Rud'!K$31-H43)/(('DB-Rud'!K$31-'DB-Rud'!K$30)/19)&gt;20,"20",IF(1+('DB-Rud'!K$31-H43)/(('DB-Rud'!K$31-'DB-Rud'!K$30)/19)&lt;0,0,1+(('DB-Rud'!K$31-H43)/(('DB-Rud'!K$31-'DB-Rud'!K$30)/19))))))</f>
        <v/>
      </c>
      <c r="I44" s="122" t="str">
        <f>IF(I43="","",INT(IF(1+('DB-Rud'!L$31-I43)/(('DB-Rud'!L$31-'DB-Rud'!L$30)/19)&gt;20,"20",IF(1+('DB-Rud'!L$31-I43)/(('DB-Rud'!L$31-'DB-Rud'!L$30)/19)&lt;0,0,1+(('DB-Rud'!L$31-I43)/(('DB-Rud'!L$31-'DB-Rud'!L$30)/19))))))</f>
        <v/>
      </c>
      <c r="J44" s="122" t="str">
        <f>IF(J43="","",INT(IF(1+('DB-Rud'!M$31-J43)/(('DB-Rud'!M$31-'DB-Rud'!M$30)/19)&gt;20,"20",IF(1+('DB-Rud'!M$31-J43)/(('DB-Rud'!M$31-'DB-Rud'!M$30)/19)&lt;0,0,1+(('DB-Rud'!M$31-J43)/(('DB-Rud'!M$31-'DB-Rud'!M$30)/19))))))</f>
        <v/>
      </c>
      <c r="K44" s="122" t="str">
        <f>IF(K43="","",INT(IF(1+('DB-Rud'!N$31-K43)/(('DB-Rud'!N$31-'DB-Rud'!N$30)/19)&gt;20,"20",IF(1+('DB-Rud'!N$31-K43)/(('DB-Rud'!N$31-'DB-Rud'!N$30)/19)&lt;0,0,1+(('DB-Rud'!N$31-K43)/(('DB-Rud'!N$31-'DB-Rud'!N$30)/19))))))</f>
        <v/>
      </c>
      <c r="L44" s="122" t="str">
        <f>IF(L43="","",INT(IF(1+('DB-Rud'!O$31-L43)/(('DB-Rud'!O$31-'DB-Rud'!O$30)/19)&gt;20,"20",IF(1+('DB-Rud'!O$31-L43)/(('DB-Rud'!O$31-'DB-Rud'!O$30)/19)&lt;0,0,1+(('DB-Rud'!O$31-L43)/(('DB-Rud'!O$31-'DB-Rud'!O$30)/19))))))</f>
        <v/>
      </c>
      <c r="M44" s="122" t="str">
        <f>IF(M43="","",INT(IF(1+('DB-Rud'!P$31-M43)/(('DB-Rud'!P$31-'DB-Rud'!P$30)/19)&gt;20,"20",IF(1+('DB-Rud'!P$31-M43)/(('DB-Rud'!P$31-'DB-Rud'!P$30)/19)&lt;0,0,1+(('DB-Rud'!P$31-M43)/(('DB-Rud'!P$31-'DB-Rud'!P$30)/19))))))</f>
        <v/>
      </c>
      <c r="N44" s="122" t="str">
        <f>IF(N43="","",INT(IF(1+('DB-Rud'!Q$31-N43)/(('DB-Rud'!Q$31-'DB-Rud'!Q$30)/19)&gt;20,"20",IF(1+('DB-Rud'!Q$31-N43)/(('DB-Rud'!Q$31-'DB-Rud'!Q$30)/19)&lt;0,0,1+(('DB-Rud'!Q$31-N43)/(('DB-Rud'!Q$31-'DB-Rud'!Q$30)/19))))))</f>
        <v/>
      </c>
      <c r="O44" s="122" t="str">
        <f>IF(O43="","",INT(IF(1+('DB-Rud'!R$31-O43)/(('DB-Rud'!R$31-'DB-Rud'!R$30)/19)&gt;20,"20",IF(1+('DB-Rud'!R$31-O43)/(('DB-Rud'!R$31-'DB-Rud'!R$30)/19)&lt;0,0,1+(('DB-Rud'!R$31-O43)/(('DB-Rud'!R$31-'DB-Rud'!R$30)/19))))))</f>
        <v/>
      </c>
      <c r="P44" s="122" t="str">
        <f>IF(P43="","",INT(IF(1+('DB-Rud'!S$31-P43)/(('DB-Rud'!S$31-'DB-Rud'!S$30)/19)&gt;20,"20",IF(1+('DB-Rud'!S$31-P43)/(('DB-Rud'!S$31-'DB-Rud'!S$30)/19)&lt;0,0,1+(('DB-Rud'!S$31-P43)/(('DB-Rud'!S$31-'DB-Rud'!S$30)/19))))))</f>
        <v/>
      </c>
      <c r="Q44" s="122" t="str">
        <f>IF(Q43="","",INT(IF(1+('DB-Rud'!T$31-Q43)/(('DB-Rud'!T$31-'DB-Rud'!T$30)/19)&gt;20,"20",IF(1+('DB-Rud'!T$31-Q43)/(('DB-Rud'!T$31-'DB-Rud'!T$30)/19)&lt;0,0,1+(('DB-Rud'!T$31-Q43)/(('DB-Rud'!T$31-'DB-Rud'!T$30)/19))))))</f>
        <v/>
      </c>
      <c r="R44" s="122" t="str">
        <f>IF(R43="","",INT(IF(1+('DB-Rud'!U$31-R43)/(('DB-Rud'!U$31-'DB-Rud'!U$30)/19)&gt;20,"20",IF(1+('DB-Rud'!U$31-R43)/(('DB-Rud'!U$31-'DB-Rud'!U$30)/19)&lt;0,0,1+(('DB-Rud'!U$31-R43)/(('DB-Rud'!U$31-'DB-Rud'!U$30)/19))))))</f>
        <v/>
      </c>
      <c r="S44" s="122" t="str">
        <f>IF(S43="","",INT(IF(1+('DB-Rud'!V$31-S43)/(('DB-Rud'!V$31-'DB-Rud'!V$30)/19)&gt;20,"20",IF(1+('DB-Rud'!V$31-S43)/(('DB-Rud'!V$31-'DB-Rud'!V$30)/19)&lt;0,0,1+(('DB-Rud'!V$31-S43)/(('DB-Rud'!V$31-'DB-Rud'!V$30)/19))))))</f>
        <v/>
      </c>
      <c r="U44" s="244"/>
      <c r="W44" s="105">
        <f>IFERROR(INT(MAX(D44,J44,M44,P44)),"")</f>
        <v>0</v>
      </c>
      <c r="X44" s="105">
        <f>IFERROR(INT(MAX(E44,K44,N44,Q44)),"")</f>
        <v>0</v>
      </c>
      <c r="Y44" s="105">
        <f>IFERROR(INT(MAX(R44,R44)),"")</f>
        <v>0</v>
      </c>
      <c r="Z44" s="105">
        <f t="shared" ref="Z44" si="69">Y44+X44+W44</f>
        <v>0</v>
      </c>
      <c r="AA44" s="97"/>
      <c r="AB44" s="105">
        <f>IFERROR(INT(MAX(F44,F44)),"")</f>
        <v>0</v>
      </c>
      <c r="AC44" s="105">
        <f>IFERROR(INT(MAX(R44,R44)),"")</f>
        <v>0</v>
      </c>
      <c r="AD44" s="105">
        <f t="shared" ref="AD44" si="70">IFERROR(AC44+AB44,"dd")</f>
        <v>0</v>
      </c>
      <c r="AE44" s="97"/>
      <c r="AF44" s="105">
        <f>IFERROR(INT(MAX(G44,G44)),"")</f>
        <v>0</v>
      </c>
      <c r="AG44" s="105">
        <f>IFERROR(INT(MAX(H44,H44)),"")</f>
        <v>0</v>
      </c>
      <c r="AH44" s="105">
        <f>IFERROR(INT(MAX(R44,R44)),"")</f>
        <v>0</v>
      </c>
      <c r="AI44" s="105">
        <f t="shared" ref="AI44" si="71">IFERROR(MAX((AF44+AH44),(AG44+AH44)),"")</f>
        <v>0</v>
      </c>
      <c r="AJ44" s="2"/>
      <c r="AK44" s="242"/>
      <c r="AM44" s="145"/>
      <c r="AN44" s="146"/>
      <c r="AO44" s="145"/>
    </row>
    <row r="46" spans="1:41" s="1" customFormat="1" ht="15.45">
      <c r="A46" s="126" t="s">
        <v>855</v>
      </c>
      <c r="B46" s="142" t="s">
        <v>847</v>
      </c>
      <c r="C46" s="143"/>
      <c r="D46" s="143"/>
      <c r="E46" s="143"/>
      <c r="F46" s="143"/>
      <c r="G46" s="144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U46" s="111" t="str">
        <f t="shared" ref="U46" si="72">IF(U47&gt;=60,"ok","")</f>
        <v/>
      </c>
      <c r="V46" s="6"/>
      <c r="W46" s="249" t="str">
        <f t="shared" ref="W46" si="73">IFERROR(IF(Z48&gt;=28,"ok",""),"")</f>
        <v/>
      </c>
      <c r="X46" s="250"/>
      <c r="Y46" s="250"/>
      <c r="Z46" s="251"/>
      <c r="AB46" s="249" t="str">
        <f t="shared" ref="AB46" si="74">IFERROR(IF(AD48&gt;=18,"ok",""),"")</f>
        <v/>
      </c>
      <c r="AC46" s="250"/>
      <c r="AD46" s="251"/>
      <c r="AF46" s="249" t="str">
        <f t="shared" ref="AF46" si="75">IFERROR(IF(AI48&gt;=18,"ok",""),"")</f>
        <v/>
      </c>
      <c r="AG46" s="250"/>
      <c r="AH46" s="250"/>
      <c r="AI46" s="251"/>
      <c r="AK46" s="240" t="str">
        <f t="shared" ref="AK46" si="76">IF(OR(AND(U46="ok",W46="ok"),AND(U46="ok",AB46="ok"),AND(U46="ok",AF46="ok"))=TRUE,"LK-Kriterien vollständig erfüllt","")</f>
        <v/>
      </c>
      <c r="AM46" s="145"/>
      <c r="AN46" s="146"/>
      <c r="AO46" s="145"/>
    </row>
    <row r="47" spans="1:41" ht="12.9">
      <c r="A47" s="107">
        <v>2013</v>
      </c>
      <c r="B47" s="108" t="s">
        <v>853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U47" s="252"/>
      <c r="W47" s="106" t="s">
        <v>848</v>
      </c>
      <c r="X47" s="106" t="s">
        <v>849</v>
      </c>
      <c r="Y47" s="106" t="s">
        <v>16</v>
      </c>
      <c r="Z47" s="106" t="s">
        <v>860</v>
      </c>
      <c r="AA47" s="2"/>
      <c r="AB47" s="104" t="s">
        <v>4</v>
      </c>
      <c r="AC47" s="104" t="s">
        <v>16</v>
      </c>
      <c r="AD47" s="106" t="s">
        <v>860</v>
      </c>
      <c r="AE47" s="2"/>
      <c r="AF47" s="104" t="s">
        <v>5</v>
      </c>
      <c r="AG47" s="104" t="s">
        <v>6</v>
      </c>
      <c r="AH47" s="104" t="s">
        <v>16</v>
      </c>
      <c r="AI47" s="106" t="s">
        <v>860</v>
      </c>
      <c r="AK47" s="241"/>
      <c r="AM47" s="145"/>
      <c r="AN47" s="146"/>
      <c r="AO47" s="145"/>
    </row>
    <row r="48" spans="1:41">
      <c r="A48" s="127" t="s">
        <v>856</v>
      </c>
      <c r="B48" s="109" t="s">
        <v>851</v>
      </c>
      <c r="C48" s="122" t="str">
        <f>IF(C47="","",INT(IF(1+('DB-Rud'!F$31-C47)/(('DB-Rud'!F$31-'DB-Rud'!F$30)/19)&gt;20,"20",IF(1+('DB-Rud'!F$31-C47)/(('DB-Rud'!F$31-'DB-Rud'!F$30)/19)&lt;0,0,1+(('DB-Rud'!F$31-C47)/(('DB-Rud'!F$31-'DB-Rud'!F$30)/19))))))</f>
        <v/>
      </c>
      <c r="D48" s="122" t="str">
        <f>IF(D47="","",INT(IF(1+('DB-Rud'!G$31-D47)/(('DB-Rud'!G$31-'DB-Rud'!G$30)/19)&gt;20,"20",IF(1+('DB-Rud'!G$31-D47)/(('DB-Rud'!G$31-'DB-Rud'!G$30)/19)&lt;0,0,1+(('DB-Rud'!G$31-D47)/(('DB-Rud'!G$31-'DB-Rud'!G$30)/19))))))</f>
        <v/>
      </c>
      <c r="E48" s="122" t="str">
        <f>IF(E47="","",INT(IF(1+('DB-Rud'!H$31-E47)/(('DB-Rud'!H$31-'DB-Rud'!H$30)/19)&gt;20,"20",IF(1+('DB-Rud'!H$31-E47)/(('DB-Rud'!H$31-'DB-Rud'!H$30)/19)&lt;0,0,1+(('DB-Rud'!H$31-E47)/(('DB-Rud'!H$31-'DB-Rud'!H$30)/19))))))</f>
        <v/>
      </c>
      <c r="F48" s="122" t="str">
        <f>IF(F47="","",INT(IF(1+('DB-Rud'!I$31-F47)/(('DB-Rud'!I$31-'DB-Rud'!I$30)/19)&gt;20,"20",IF(1+('DB-Rud'!I$31-F47)/(('DB-Rud'!I$31-'DB-Rud'!I$30)/19)&lt;0,0,1+(('DB-Rud'!I$31-F47)/(('DB-Rud'!I$31-'DB-Rud'!I$30)/19))))))</f>
        <v/>
      </c>
      <c r="G48" s="122" t="str">
        <f>IF(G47="","",INT(IF(1+('DB-Rud'!J$31-G47)/(('DB-Rud'!J$31-'DB-Rud'!J$30)/19)&gt;20,"20",IF(1+('DB-Rud'!J$31-G47)/(('DB-Rud'!J$31-'DB-Rud'!J$30)/19)&lt;0,0,1+(('DB-Rud'!J$31-G47)/(('DB-Rud'!J$31-'DB-Rud'!J$30)/19))))))</f>
        <v/>
      </c>
      <c r="H48" s="122" t="str">
        <f>IF(H47="","",INT(IF(1+('DB-Rud'!K$31-H47)/(('DB-Rud'!K$31-'DB-Rud'!K$30)/19)&gt;20,"20",IF(1+('DB-Rud'!K$31-H47)/(('DB-Rud'!K$31-'DB-Rud'!K$30)/19)&lt;0,0,1+(('DB-Rud'!K$31-H47)/(('DB-Rud'!K$31-'DB-Rud'!K$30)/19))))))</f>
        <v/>
      </c>
      <c r="I48" s="122" t="str">
        <f>IF(I47="","",INT(IF(1+('DB-Rud'!L$31-I47)/(('DB-Rud'!L$31-'DB-Rud'!L$30)/19)&gt;20,"20",IF(1+('DB-Rud'!L$31-I47)/(('DB-Rud'!L$31-'DB-Rud'!L$30)/19)&lt;0,0,1+(('DB-Rud'!L$31-I47)/(('DB-Rud'!L$31-'DB-Rud'!L$30)/19))))))</f>
        <v/>
      </c>
      <c r="J48" s="122" t="str">
        <f>IF(J47="","",INT(IF(1+('DB-Rud'!M$31-J47)/(('DB-Rud'!M$31-'DB-Rud'!M$30)/19)&gt;20,"20",IF(1+('DB-Rud'!M$31-J47)/(('DB-Rud'!M$31-'DB-Rud'!M$30)/19)&lt;0,0,1+(('DB-Rud'!M$31-J47)/(('DB-Rud'!M$31-'DB-Rud'!M$30)/19))))))</f>
        <v/>
      </c>
      <c r="K48" s="122" t="str">
        <f>IF(K47="","",INT(IF(1+('DB-Rud'!N$31-K47)/(('DB-Rud'!N$31-'DB-Rud'!N$30)/19)&gt;20,"20",IF(1+('DB-Rud'!N$31-K47)/(('DB-Rud'!N$31-'DB-Rud'!N$30)/19)&lt;0,0,1+(('DB-Rud'!N$31-K47)/(('DB-Rud'!N$31-'DB-Rud'!N$30)/19))))))</f>
        <v/>
      </c>
      <c r="L48" s="122" t="str">
        <f>IF(L47="","",INT(IF(1+('DB-Rud'!O$31-L47)/(('DB-Rud'!O$31-'DB-Rud'!O$30)/19)&gt;20,"20",IF(1+('DB-Rud'!O$31-L47)/(('DB-Rud'!O$31-'DB-Rud'!O$30)/19)&lt;0,0,1+(('DB-Rud'!O$31-L47)/(('DB-Rud'!O$31-'DB-Rud'!O$30)/19))))))</f>
        <v/>
      </c>
      <c r="M48" s="122" t="str">
        <f>IF(M47="","",INT(IF(1+('DB-Rud'!P$31-M47)/(('DB-Rud'!P$31-'DB-Rud'!P$30)/19)&gt;20,"20",IF(1+('DB-Rud'!P$31-M47)/(('DB-Rud'!P$31-'DB-Rud'!P$30)/19)&lt;0,0,1+(('DB-Rud'!P$31-M47)/(('DB-Rud'!P$31-'DB-Rud'!P$30)/19))))))</f>
        <v/>
      </c>
      <c r="N48" s="122" t="str">
        <f>IF(N47="","",INT(IF(1+('DB-Rud'!Q$31-N47)/(('DB-Rud'!Q$31-'DB-Rud'!Q$30)/19)&gt;20,"20",IF(1+('DB-Rud'!Q$31-N47)/(('DB-Rud'!Q$31-'DB-Rud'!Q$30)/19)&lt;0,0,1+(('DB-Rud'!Q$31-N47)/(('DB-Rud'!Q$31-'DB-Rud'!Q$30)/19))))))</f>
        <v/>
      </c>
      <c r="O48" s="122" t="str">
        <f>IF(O47="","",INT(IF(1+('DB-Rud'!R$31-O47)/(('DB-Rud'!R$31-'DB-Rud'!R$30)/19)&gt;20,"20",IF(1+('DB-Rud'!R$31-O47)/(('DB-Rud'!R$31-'DB-Rud'!R$30)/19)&lt;0,0,1+(('DB-Rud'!R$31-O47)/(('DB-Rud'!R$31-'DB-Rud'!R$30)/19))))))</f>
        <v/>
      </c>
      <c r="P48" s="122" t="str">
        <f>IF(P47="","",INT(IF(1+('DB-Rud'!S$31-P47)/(('DB-Rud'!S$31-'DB-Rud'!S$30)/19)&gt;20,"20",IF(1+('DB-Rud'!S$31-P47)/(('DB-Rud'!S$31-'DB-Rud'!S$30)/19)&lt;0,0,1+(('DB-Rud'!S$31-P47)/(('DB-Rud'!S$31-'DB-Rud'!S$30)/19))))))</f>
        <v/>
      </c>
      <c r="Q48" s="122" t="str">
        <f>IF(Q47="","",INT(IF(1+('DB-Rud'!T$31-Q47)/(('DB-Rud'!T$31-'DB-Rud'!T$30)/19)&gt;20,"20",IF(1+('DB-Rud'!T$31-Q47)/(('DB-Rud'!T$31-'DB-Rud'!T$30)/19)&lt;0,0,1+(('DB-Rud'!T$31-Q47)/(('DB-Rud'!T$31-'DB-Rud'!T$30)/19))))))</f>
        <v/>
      </c>
      <c r="R48" s="122" t="str">
        <f>IF(R47="","",INT(IF(1+('DB-Rud'!U$31-R47)/(('DB-Rud'!U$31-'DB-Rud'!U$30)/19)&gt;20,"20",IF(1+('DB-Rud'!U$31-R47)/(('DB-Rud'!U$31-'DB-Rud'!U$30)/19)&lt;0,0,1+(('DB-Rud'!U$31-R47)/(('DB-Rud'!U$31-'DB-Rud'!U$30)/19))))))</f>
        <v/>
      </c>
      <c r="S48" s="122" t="str">
        <f>IF(S47="","",INT(IF(1+('DB-Rud'!V$31-S47)/(('DB-Rud'!V$31-'DB-Rud'!V$30)/19)&gt;20,"20",IF(1+('DB-Rud'!V$31-S47)/(('DB-Rud'!V$31-'DB-Rud'!V$30)/19)&lt;0,0,1+(('DB-Rud'!V$31-S47)/(('DB-Rud'!V$31-'DB-Rud'!V$30)/19))))))</f>
        <v/>
      </c>
      <c r="U48" s="244"/>
      <c r="W48" s="105">
        <f>IFERROR(INT(MAX(D48,J48,M48,P48)),"")</f>
        <v>0</v>
      </c>
      <c r="X48" s="105">
        <f>IFERROR(INT(MAX(E48,K48,N48,Q48)),"")</f>
        <v>0</v>
      </c>
      <c r="Y48" s="105">
        <f>IFERROR(INT(MAX(R48,R48)),"")</f>
        <v>0</v>
      </c>
      <c r="Z48" s="105">
        <f t="shared" ref="Z48" si="77">Y48+X48+W48</f>
        <v>0</v>
      </c>
      <c r="AA48" s="97"/>
      <c r="AB48" s="105">
        <f>IFERROR(INT(MAX(F48,F48)),"")</f>
        <v>0</v>
      </c>
      <c r="AC48" s="105">
        <f>IFERROR(INT(MAX(R48,R48)),"")</f>
        <v>0</v>
      </c>
      <c r="AD48" s="105">
        <f t="shared" ref="AD48" si="78">IFERROR(AC48+AB48,"dd")</f>
        <v>0</v>
      </c>
      <c r="AE48" s="97"/>
      <c r="AF48" s="105">
        <f>IFERROR(INT(MAX(G48,G48)),"")</f>
        <v>0</v>
      </c>
      <c r="AG48" s="105">
        <f>IFERROR(INT(MAX(H48,H48)),"")</f>
        <v>0</v>
      </c>
      <c r="AH48" s="105">
        <f>IFERROR(INT(MAX(R48,R48)),"")</f>
        <v>0</v>
      </c>
      <c r="AI48" s="105">
        <f t="shared" ref="AI48" si="79">IFERROR(MAX((AF48+AH48),(AG48+AH48)),"")</f>
        <v>0</v>
      </c>
      <c r="AJ48" s="2"/>
      <c r="AK48" s="242"/>
      <c r="AM48" s="145"/>
      <c r="AN48" s="146"/>
      <c r="AO48" s="145"/>
    </row>
    <row r="50" spans="1:41" s="1" customFormat="1" ht="15.45">
      <c r="A50" s="126" t="s">
        <v>855</v>
      </c>
      <c r="B50" s="142" t="s">
        <v>847</v>
      </c>
      <c r="C50" s="143"/>
      <c r="D50" s="143"/>
      <c r="E50" s="143"/>
      <c r="F50" s="143"/>
      <c r="G50" s="144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U50" s="111" t="str">
        <f t="shared" ref="U50" si="80">IF(U51&gt;=60,"ok","")</f>
        <v/>
      </c>
      <c r="V50" s="6"/>
      <c r="W50" s="249" t="str">
        <f t="shared" ref="W50" si="81">IFERROR(IF(Z52&gt;=28,"ok",""),"")</f>
        <v/>
      </c>
      <c r="X50" s="250"/>
      <c r="Y50" s="250"/>
      <c r="Z50" s="251"/>
      <c r="AB50" s="249" t="str">
        <f t="shared" ref="AB50" si="82">IFERROR(IF(AD52&gt;=18,"ok",""),"")</f>
        <v/>
      </c>
      <c r="AC50" s="250"/>
      <c r="AD50" s="251"/>
      <c r="AF50" s="249" t="str">
        <f t="shared" ref="AF50" si="83">IFERROR(IF(AI52&gt;=18,"ok",""),"")</f>
        <v/>
      </c>
      <c r="AG50" s="250"/>
      <c r="AH50" s="250"/>
      <c r="AI50" s="251"/>
      <c r="AK50" s="240" t="str">
        <f t="shared" ref="AK50" si="84">IF(OR(AND(U50="ok",W50="ok"),AND(U50="ok",AB50="ok"),AND(U50="ok",AF50="ok"))=TRUE,"LK-Kriterien vollständig erfüllt","")</f>
        <v/>
      </c>
      <c r="AM50" s="145"/>
      <c r="AN50" s="146"/>
      <c r="AO50" s="145"/>
    </row>
    <row r="51" spans="1:41" ht="12.9">
      <c r="A51" s="107">
        <v>2013</v>
      </c>
      <c r="B51" s="108" t="s">
        <v>853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U51" s="252"/>
      <c r="W51" s="106" t="s">
        <v>848</v>
      </c>
      <c r="X51" s="106" t="s">
        <v>849</v>
      </c>
      <c r="Y51" s="106" t="s">
        <v>16</v>
      </c>
      <c r="Z51" s="106" t="s">
        <v>860</v>
      </c>
      <c r="AA51" s="2"/>
      <c r="AB51" s="104" t="s">
        <v>4</v>
      </c>
      <c r="AC51" s="104" t="s">
        <v>16</v>
      </c>
      <c r="AD51" s="106" t="s">
        <v>860</v>
      </c>
      <c r="AE51" s="2"/>
      <c r="AF51" s="104" t="s">
        <v>5</v>
      </c>
      <c r="AG51" s="104" t="s">
        <v>6</v>
      </c>
      <c r="AH51" s="104" t="s">
        <v>16</v>
      </c>
      <c r="AI51" s="106" t="s">
        <v>860</v>
      </c>
      <c r="AK51" s="241"/>
      <c r="AM51" s="145"/>
      <c r="AN51" s="146"/>
      <c r="AO51" s="145"/>
    </row>
    <row r="52" spans="1:41">
      <c r="A52" s="127" t="s">
        <v>856</v>
      </c>
      <c r="B52" s="109" t="s">
        <v>851</v>
      </c>
      <c r="C52" s="122" t="str">
        <f>IF(C51="","",INT(IF(1+('DB-Rud'!F$31-C51)/(('DB-Rud'!F$31-'DB-Rud'!F$30)/19)&gt;20,"20",IF(1+('DB-Rud'!F$31-C51)/(('DB-Rud'!F$31-'DB-Rud'!F$30)/19)&lt;0,0,1+(('DB-Rud'!F$31-C51)/(('DB-Rud'!F$31-'DB-Rud'!F$30)/19))))))</f>
        <v/>
      </c>
      <c r="D52" s="122" t="str">
        <f>IF(D51="","",INT(IF(1+('DB-Rud'!G$31-D51)/(('DB-Rud'!G$31-'DB-Rud'!G$30)/19)&gt;20,"20",IF(1+('DB-Rud'!G$31-D51)/(('DB-Rud'!G$31-'DB-Rud'!G$30)/19)&lt;0,0,1+(('DB-Rud'!G$31-D51)/(('DB-Rud'!G$31-'DB-Rud'!G$30)/19))))))</f>
        <v/>
      </c>
      <c r="E52" s="122" t="str">
        <f>IF(E51="","",INT(IF(1+('DB-Rud'!H$31-E51)/(('DB-Rud'!H$31-'DB-Rud'!H$30)/19)&gt;20,"20",IF(1+('DB-Rud'!H$31-E51)/(('DB-Rud'!H$31-'DB-Rud'!H$30)/19)&lt;0,0,1+(('DB-Rud'!H$31-E51)/(('DB-Rud'!H$31-'DB-Rud'!H$30)/19))))))</f>
        <v/>
      </c>
      <c r="F52" s="122" t="str">
        <f>IF(F51="","",INT(IF(1+('DB-Rud'!I$31-F51)/(('DB-Rud'!I$31-'DB-Rud'!I$30)/19)&gt;20,"20",IF(1+('DB-Rud'!I$31-F51)/(('DB-Rud'!I$31-'DB-Rud'!I$30)/19)&lt;0,0,1+(('DB-Rud'!I$31-F51)/(('DB-Rud'!I$31-'DB-Rud'!I$30)/19))))))</f>
        <v/>
      </c>
      <c r="G52" s="122" t="str">
        <f>IF(G51="","",INT(IF(1+('DB-Rud'!J$31-G51)/(('DB-Rud'!J$31-'DB-Rud'!J$30)/19)&gt;20,"20",IF(1+('DB-Rud'!J$31-G51)/(('DB-Rud'!J$31-'DB-Rud'!J$30)/19)&lt;0,0,1+(('DB-Rud'!J$31-G51)/(('DB-Rud'!J$31-'DB-Rud'!J$30)/19))))))</f>
        <v/>
      </c>
      <c r="H52" s="122" t="str">
        <f>IF(H51="","",INT(IF(1+('DB-Rud'!K$31-H51)/(('DB-Rud'!K$31-'DB-Rud'!K$30)/19)&gt;20,"20",IF(1+('DB-Rud'!K$31-H51)/(('DB-Rud'!K$31-'DB-Rud'!K$30)/19)&lt;0,0,1+(('DB-Rud'!K$31-H51)/(('DB-Rud'!K$31-'DB-Rud'!K$30)/19))))))</f>
        <v/>
      </c>
      <c r="I52" s="122" t="str">
        <f>IF(I51="","",INT(IF(1+('DB-Rud'!L$31-I51)/(('DB-Rud'!L$31-'DB-Rud'!L$30)/19)&gt;20,"20",IF(1+('DB-Rud'!L$31-I51)/(('DB-Rud'!L$31-'DB-Rud'!L$30)/19)&lt;0,0,1+(('DB-Rud'!L$31-I51)/(('DB-Rud'!L$31-'DB-Rud'!L$30)/19))))))</f>
        <v/>
      </c>
      <c r="J52" s="122" t="str">
        <f>IF(J51="","",INT(IF(1+('DB-Rud'!M$31-J51)/(('DB-Rud'!M$31-'DB-Rud'!M$30)/19)&gt;20,"20",IF(1+('DB-Rud'!M$31-J51)/(('DB-Rud'!M$31-'DB-Rud'!M$30)/19)&lt;0,0,1+(('DB-Rud'!M$31-J51)/(('DB-Rud'!M$31-'DB-Rud'!M$30)/19))))))</f>
        <v/>
      </c>
      <c r="K52" s="122" t="str">
        <f>IF(K51="","",INT(IF(1+('DB-Rud'!N$31-K51)/(('DB-Rud'!N$31-'DB-Rud'!N$30)/19)&gt;20,"20",IF(1+('DB-Rud'!N$31-K51)/(('DB-Rud'!N$31-'DB-Rud'!N$30)/19)&lt;0,0,1+(('DB-Rud'!N$31-K51)/(('DB-Rud'!N$31-'DB-Rud'!N$30)/19))))))</f>
        <v/>
      </c>
      <c r="L52" s="122" t="str">
        <f>IF(L51="","",INT(IF(1+('DB-Rud'!O$31-L51)/(('DB-Rud'!O$31-'DB-Rud'!O$30)/19)&gt;20,"20",IF(1+('DB-Rud'!O$31-L51)/(('DB-Rud'!O$31-'DB-Rud'!O$30)/19)&lt;0,0,1+(('DB-Rud'!O$31-L51)/(('DB-Rud'!O$31-'DB-Rud'!O$30)/19))))))</f>
        <v/>
      </c>
      <c r="M52" s="122" t="str">
        <f>IF(M51="","",INT(IF(1+('DB-Rud'!P$31-M51)/(('DB-Rud'!P$31-'DB-Rud'!P$30)/19)&gt;20,"20",IF(1+('DB-Rud'!P$31-M51)/(('DB-Rud'!P$31-'DB-Rud'!P$30)/19)&lt;0,0,1+(('DB-Rud'!P$31-M51)/(('DB-Rud'!P$31-'DB-Rud'!P$30)/19))))))</f>
        <v/>
      </c>
      <c r="N52" s="122" t="str">
        <f>IF(N51="","",INT(IF(1+('DB-Rud'!Q$31-N51)/(('DB-Rud'!Q$31-'DB-Rud'!Q$30)/19)&gt;20,"20",IF(1+('DB-Rud'!Q$31-N51)/(('DB-Rud'!Q$31-'DB-Rud'!Q$30)/19)&lt;0,0,1+(('DB-Rud'!Q$31-N51)/(('DB-Rud'!Q$31-'DB-Rud'!Q$30)/19))))))</f>
        <v/>
      </c>
      <c r="O52" s="122" t="str">
        <f>IF(O51="","",INT(IF(1+('DB-Rud'!R$31-O51)/(('DB-Rud'!R$31-'DB-Rud'!R$30)/19)&gt;20,"20",IF(1+('DB-Rud'!R$31-O51)/(('DB-Rud'!R$31-'DB-Rud'!R$30)/19)&lt;0,0,1+(('DB-Rud'!R$31-O51)/(('DB-Rud'!R$31-'DB-Rud'!R$30)/19))))))</f>
        <v/>
      </c>
      <c r="P52" s="122" t="str">
        <f>IF(P51="","",INT(IF(1+('DB-Rud'!S$31-P51)/(('DB-Rud'!S$31-'DB-Rud'!S$30)/19)&gt;20,"20",IF(1+('DB-Rud'!S$31-P51)/(('DB-Rud'!S$31-'DB-Rud'!S$30)/19)&lt;0,0,1+(('DB-Rud'!S$31-P51)/(('DB-Rud'!S$31-'DB-Rud'!S$30)/19))))))</f>
        <v/>
      </c>
      <c r="Q52" s="122" t="str">
        <f>IF(Q51="","",INT(IF(1+('DB-Rud'!T$31-Q51)/(('DB-Rud'!T$31-'DB-Rud'!T$30)/19)&gt;20,"20",IF(1+('DB-Rud'!T$31-Q51)/(('DB-Rud'!T$31-'DB-Rud'!T$30)/19)&lt;0,0,1+(('DB-Rud'!T$31-Q51)/(('DB-Rud'!T$31-'DB-Rud'!T$30)/19))))))</f>
        <v/>
      </c>
      <c r="R52" s="122" t="str">
        <f>IF(R51="","",INT(IF(1+('DB-Rud'!U$31-R51)/(('DB-Rud'!U$31-'DB-Rud'!U$30)/19)&gt;20,"20",IF(1+('DB-Rud'!U$31-R51)/(('DB-Rud'!U$31-'DB-Rud'!U$30)/19)&lt;0,0,1+(('DB-Rud'!U$31-R51)/(('DB-Rud'!U$31-'DB-Rud'!U$30)/19))))))</f>
        <v/>
      </c>
      <c r="S52" s="122" t="str">
        <f>IF(S51="","",INT(IF(1+('DB-Rud'!V$31-S51)/(('DB-Rud'!V$31-'DB-Rud'!V$30)/19)&gt;20,"20",IF(1+('DB-Rud'!V$31-S51)/(('DB-Rud'!V$31-'DB-Rud'!V$30)/19)&lt;0,0,1+(('DB-Rud'!V$31-S51)/(('DB-Rud'!V$31-'DB-Rud'!V$30)/19))))))</f>
        <v/>
      </c>
      <c r="U52" s="244"/>
      <c r="W52" s="105">
        <f>IFERROR(INT(MAX(D52,J52,M52,P52)),"")</f>
        <v>0</v>
      </c>
      <c r="X52" s="105">
        <f>IFERROR(INT(MAX(E52,K52,N52,Q52)),"")</f>
        <v>0</v>
      </c>
      <c r="Y52" s="105">
        <f>IFERROR(INT(MAX(R52,R52)),"")</f>
        <v>0</v>
      </c>
      <c r="Z52" s="105">
        <f t="shared" ref="Z52" si="85">Y52+X52+W52</f>
        <v>0</v>
      </c>
      <c r="AA52" s="97"/>
      <c r="AB52" s="105">
        <f>IFERROR(INT(MAX(F52,F52)),"")</f>
        <v>0</v>
      </c>
      <c r="AC52" s="105">
        <f>IFERROR(INT(MAX(R52,R52)),"")</f>
        <v>0</v>
      </c>
      <c r="AD52" s="105">
        <f t="shared" ref="AD52" si="86">IFERROR(AC52+AB52,"dd")</f>
        <v>0</v>
      </c>
      <c r="AE52" s="97"/>
      <c r="AF52" s="105">
        <f>IFERROR(INT(MAX(G52,G52)),"")</f>
        <v>0</v>
      </c>
      <c r="AG52" s="105">
        <f>IFERROR(INT(MAX(H52,H52)),"")</f>
        <v>0</v>
      </c>
      <c r="AH52" s="105">
        <f>IFERROR(INT(MAX(R52,R52)),"")</f>
        <v>0</v>
      </c>
      <c r="AI52" s="105">
        <f t="shared" ref="AI52" si="87">IFERROR(MAX((AF52+AH52),(AG52+AH52)),"")</f>
        <v>0</v>
      </c>
      <c r="AJ52" s="2"/>
      <c r="AK52" s="242"/>
      <c r="AM52" s="145"/>
      <c r="AN52" s="146"/>
      <c r="AO52" s="145"/>
    </row>
  </sheetData>
  <sheetProtection algorithmName="SHA-512" hashValue="zx5lqjXACBJZOEfpIAsSASoSzCZ2X6QCD5gWUI0DWerRcSuS4a9be5875Ap+hLlSVB3Lr1JraUH9PqwRMe4fkw==" saltValue="tmQUOVarATb1710hkIZI5w==" spinCount="100000" sheet="1" objects="1" scenarios="1"/>
  <mergeCells count="68">
    <mergeCell ref="AB42:AD42"/>
    <mergeCell ref="AF42:AI42"/>
    <mergeCell ref="AK42:AK44"/>
    <mergeCell ref="U43:U44"/>
    <mergeCell ref="AB50:AD50"/>
    <mergeCell ref="AF50:AI50"/>
    <mergeCell ref="AK50:AK52"/>
    <mergeCell ref="U51:U52"/>
    <mergeCell ref="AK46:AK48"/>
    <mergeCell ref="U47:U48"/>
    <mergeCell ref="W46:Z46"/>
    <mergeCell ref="AB46:AD46"/>
    <mergeCell ref="AF46:AI46"/>
    <mergeCell ref="W50:Z50"/>
    <mergeCell ref="W42:Z42"/>
    <mergeCell ref="U39:U40"/>
    <mergeCell ref="W34:Z34"/>
    <mergeCell ref="AB34:AD34"/>
    <mergeCell ref="AF34:AI34"/>
    <mergeCell ref="AK34:AK36"/>
    <mergeCell ref="U35:U36"/>
    <mergeCell ref="AK38:AK40"/>
    <mergeCell ref="W38:Z38"/>
    <mergeCell ref="AB38:AD38"/>
    <mergeCell ref="AF38:AI38"/>
    <mergeCell ref="U31:U32"/>
    <mergeCell ref="W26:Z26"/>
    <mergeCell ref="AB26:AD26"/>
    <mergeCell ref="AF26:AI26"/>
    <mergeCell ref="AK26:AK28"/>
    <mergeCell ref="U27:U28"/>
    <mergeCell ref="AK30:AK32"/>
    <mergeCell ref="W30:Z30"/>
    <mergeCell ref="AB30:AD30"/>
    <mergeCell ref="AF30:AI30"/>
    <mergeCell ref="U23:U24"/>
    <mergeCell ref="W18:Z18"/>
    <mergeCell ref="AB18:AD18"/>
    <mergeCell ref="AF18:AI18"/>
    <mergeCell ref="AK18:AK20"/>
    <mergeCell ref="U19:U20"/>
    <mergeCell ref="W22:Z22"/>
    <mergeCell ref="AB22:AD22"/>
    <mergeCell ref="AF22:AI22"/>
    <mergeCell ref="AK22:AK24"/>
    <mergeCell ref="U15:U16"/>
    <mergeCell ref="W10:Z10"/>
    <mergeCell ref="AB10:AD10"/>
    <mergeCell ref="AF10:AI10"/>
    <mergeCell ref="AK10:AK12"/>
    <mergeCell ref="U11:U12"/>
    <mergeCell ref="W14:Z14"/>
    <mergeCell ref="AB14:AD14"/>
    <mergeCell ref="AF14:AI14"/>
    <mergeCell ref="AK14:AK16"/>
    <mergeCell ref="U3:U4"/>
    <mergeCell ref="W6:Z6"/>
    <mergeCell ref="AB6:AD6"/>
    <mergeCell ref="AF6:AI6"/>
    <mergeCell ref="AK6:AK8"/>
    <mergeCell ref="U7:U8"/>
    <mergeCell ref="AK2:AK4"/>
    <mergeCell ref="W1:Z1"/>
    <mergeCell ref="AB1:AD1"/>
    <mergeCell ref="AF1:AI1"/>
    <mergeCell ref="W2:Z2"/>
    <mergeCell ref="AB2:AD2"/>
    <mergeCell ref="AF2:AI2"/>
  </mergeCells>
  <pageMargins left="0.23622047244094491" right="0.23622047244094491" top="0.74803149606299213" bottom="0.74803149606299213" header="0.31496062992125984" footer="0.31496062992125984"/>
  <pageSetup paperSize="9" scale="38" orientation="landscape" horizontalDpi="0" verticalDpi="0"/>
  <headerFooter>
    <oddHeader>&amp;C&amp;"Arial Fett,Fett"&amp;14&amp;K000000&amp;A</oddHeader>
  </headerFooter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4ED95-6D39-534B-8EE8-AD9F14060B2D}">
  <sheetPr>
    <pageSetUpPr fitToPage="1"/>
  </sheetPr>
  <dimension ref="A1:AO5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10.84375" defaultRowHeight="12.45"/>
  <cols>
    <col min="1" max="1" width="17.84375" style="4" bestFit="1" customWidth="1"/>
    <col min="2" max="2" width="13.15234375" style="3" customWidth="1"/>
    <col min="3" max="19" width="8" style="5" customWidth="1"/>
    <col min="20" max="20" width="3.4609375" customWidth="1"/>
    <col min="21" max="21" width="10.84375" style="2"/>
    <col min="22" max="22" width="3.15234375" style="2" customWidth="1"/>
    <col min="23" max="26" width="6.84375" customWidth="1"/>
    <col min="27" max="27" width="2.84375" customWidth="1"/>
    <col min="28" max="30" width="6.84375" customWidth="1"/>
    <col min="31" max="31" width="3.4609375" customWidth="1"/>
    <col min="32" max="34" width="6.84375" customWidth="1"/>
    <col min="35" max="35" width="3.4609375" customWidth="1"/>
    <col min="36" max="39" width="6.84375" customWidth="1"/>
    <col min="40" max="40" width="3.4609375" customWidth="1"/>
    <col min="41" max="41" width="19" bestFit="1" customWidth="1"/>
  </cols>
  <sheetData>
    <row r="1" spans="1:41" s="76" customFormat="1">
      <c r="A1" s="134" t="s">
        <v>0</v>
      </c>
      <c r="B1" s="134" t="s">
        <v>854</v>
      </c>
      <c r="C1" s="103" t="s">
        <v>2</v>
      </c>
      <c r="D1" s="103" t="s">
        <v>1</v>
      </c>
      <c r="E1" s="103" t="s">
        <v>3</v>
      </c>
      <c r="F1" s="103" t="s">
        <v>4</v>
      </c>
      <c r="G1" s="103" t="s">
        <v>5</v>
      </c>
      <c r="H1" s="103" t="s">
        <v>6</v>
      </c>
      <c r="I1" s="103" t="s">
        <v>7</v>
      </c>
      <c r="J1" s="103" t="s">
        <v>8</v>
      </c>
      <c r="K1" s="103" t="s">
        <v>9</v>
      </c>
      <c r="L1" s="103" t="s">
        <v>10</v>
      </c>
      <c r="M1" s="103" t="s">
        <v>11</v>
      </c>
      <c r="N1" s="103" t="s">
        <v>12</v>
      </c>
      <c r="O1" s="103" t="s">
        <v>13</v>
      </c>
      <c r="P1" s="103" t="s">
        <v>14</v>
      </c>
      <c r="Q1" s="103" t="s">
        <v>15</v>
      </c>
      <c r="R1" s="103" t="s">
        <v>16</v>
      </c>
      <c r="S1" s="103" t="s">
        <v>17</v>
      </c>
      <c r="U1" s="103" t="s">
        <v>857</v>
      </c>
      <c r="V1" s="98"/>
      <c r="W1" s="228" t="s">
        <v>928</v>
      </c>
      <c r="X1" s="228"/>
      <c r="Y1" s="228"/>
      <c r="Z1" s="228"/>
      <c r="AB1" s="228" t="s">
        <v>917</v>
      </c>
      <c r="AC1" s="228"/>
      <c r="AD1" s="228"/>
      <c r="AF1" s="228" t="s">
        <v>918</v>
      </c>
      <c r="AG1" s="228"/>
      <c r="AH1" s="228"/>
      <c r="AJ1" s="228" t="s">
        <v>901</v>
      </c>
      <c r="AK1" s="228"/>
      <c r="AL1" s="228"/>
      <c r="AM1" s="245"/>
      <c r="AO1" s="103" t="s">
        <v>850</v>
      </c>
    </row>
    <row r="2" spans="1:41" s="1" customFormat="1" ht="15.45">
      <c r="A2" s="112" t="s">
        <v>882</v>
      </c>
      <c r="B2" s="115" t="s">
        <v>847</v>
      </c>
      <c r="C2" s="116" t="s">
        <v>863</v>
      </c>
      <c r="D2" s="117"/>
      <c r="E2" s="117"/>
      <c r="F2" s="118" t="s">
        <v>852</v>
      </c>
      <c r="G2" s="119" t="s">
        <v>864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20"/>
      <c r="U2" s="121" t="str">
        <f>IF(U3&gt;=60,"ok","")</f>
        <v>ok</v>
      </c>
      <c r="V2" s="6"/>
      <c r="W2" s="246" t="str">
        <f>IFERROR(IF(Z4&gt;=30,"ok",""),"")</f>
        <v>ok</v>
      </c>
      <c r="X2" s="247"/>
      <c r="Y2" s="247"/>
      <c r="Z2" s="248"/>
      <c r="AB2" s="246" t="str">
        <f>IFERROR(IF(AD4&gt;=22,"ok",""),"")</f>
        <v>ok</v>
      </c>
      <c r="AC2" s="247"/>
      <c r="AD2" s="248"/>
      <c r="AF2" s="246" t="str">
        <f>IFERROR(IF(AH4&gt;=22,"ok",""),"")</f>
        <v/>
      </c>
      <c r="AG2" s="247"/>
      <c r="AH2" s="248"/>
      <c r="AJ2" s="246" t="str">
        <f>IFERROR(IF(AM4&gt;=22,"ok",""),"")</f>
        <v>ok</v>
      </c>
      <c r="AK2" s="247"/>
      <c r="AL2" s="247"/>
      <c r="AM2" s="248"/>
      <c r="AO2" s="232" t="str">
        <f>IF(OR(AND(U2="ok",W2="ok"),AND(U2="ok",AB2="ok"),AND(U2="ok",AF2="ok"),AND(U2="ok",AJ2="ok"))=TRUE,"LK-Kriterien vollständig erfüllt","")</f>
        <v>LK-Kriterien vollständig erfüllt</v>
      </c>
    </row>
    <row r="3" spans="1:41" ht="12.9">
      <c r="A3" s="113">
        <v>2012</v>
      </c>
      <c r="B3" s="108" t="s">
        <v>853</v>
      </c>
      <c r="C3" s="110">
        <v>3.5879629629629635E-4</v>
      </c>
      <c r="D3" s="110">
        <v>8.1018518518518516E-4</v>
      </c>
      <c r="E3" s="110">
        <v>1.5677083333333333E-3</v>
      </c>
      <c r="F3" s="110">
        <v>3.1828703703703702E-3</v>
      </c>
      <c r="G3" s="110">
        <v>7.0601851851851841E-3</v>
      </c>
      <c r="H3" s="110">
        <v>1.4409722222222221E-2</v>
      </c>
      <c r="I3" s="110">
        <v>4.5138888888888892E-4</v>
      </c>
      <c r="J3" s="110">
        <v>1.0416666666666667E-3</v>
      </c>
      <c r="K3" s="110">
        <v>2.0833333333333333E-3</v>
      </c>
      <c r="L3" s="110">
        <v>3.9351851851851852E-4</v>
      </c>
      <c r="M3" s="110">
        <v>7.5231481481481471E-4</v>
      </c>
      <c r="N3" s="110">
        <v>2.0833333333333333E-3</v>
      </c>
      <c r="O3" s="110">
        <v>4.0509259259259258E-4</v>
      </c>
      <c r="P3" s="110">
        <v>9.2592592592592585E-4</v>
      </c>
      <c r="Q3" s="110">
        <v>1.7013888888888892E-3</v>
      </c>
      <c r="R3" s="110">
        <v>1.7939814814814815E-3</v>
      </c>
      <c r="S3" s="110">
        <v>4.1666666666666666E-3</v>
      </c>
      <c r="U3" s="235">
        <v>77</v>
      </c>
      <c r="W3" s="106" t="s">
        <v>916</v>
      </c>
      <c r="X3" s="106" t="s">
        <v>848</v>
      </c>
      <c r="Y3" s="106" t="s">
        <v>16</v>
      </c>
      <c r="Z3" s="106" t="s">
        <v>860</v>
      </c>
      <c r="AA3" s="2"/>
      <c r="AB3" s="106" t="s">
        <v>848</v>
      </c>
      <c r="AC3" s="106" t="s">
        <v>849</v>
      </c>
      <c r="AD3" s="106" t="s">
        <v>860</v>
      </c>
      <c r="AE3" s="2"/>
      <c r="AF3" s="104" t="s">
        <v>16</v>
      </c>
      <c r="AG3" s="104" t="s">
        <v>17</v>
      </c>
      <c r="AH3" s="106" t="s">
        <v>860</v>
      </c>
      <c r="AI3" s="2"/>
      <c r="AJ3" s="104" t="s">
        <v>4</v>
      </c>
      <c r="AK3" s="104" t="s">
        <v>5</v>
      </c>
      <c r="AL3" s="104" t="s">
        <v>6</v>
      </c>
      <c r="AM3" s="106" t="s">
        <v>860</v>
      </c>
      <c r="AO3" s="233"/>
    </row>
    <row r="4" spans="1:41">
      <c r="A4" s="114" t="s">
        <v>881</v>
      </c>
      <c r="B4" s="109" t="s">
        <v>851</v>
      </c>
      <c r="C4" s="122">
        <f>IF(C3="","",INT(IF(1+('DB-Rud'!F$109-C3)/(('DB-Rud'!F$109-'DB-Rud'!F$108)/19)&gt;20,"20",IF(1+('DB-Rud'!F$109-C3)/(('DB-Rud'!F$109-'DB-Rud'!F$108)/19)&lt;0,0,1+(('DB-Rud'!F$109-C3)/(('DB-Rud'!F$109-'DB-Rud'!F$108)/19))))))</f>
        <v>7</v>
      </c>
      <c r="D4" s="122">
        <f>IF(D3="","",INT(IF(1+('DB-Rud'!G$109-D3)/(('DB-Rud'!G$109-'DB-Rud'!G$108)/19)&gt;20,"20",IF(1+('DB-Rud'!G$109-D3)/(('DB-Rud'!G$109-'DB-Rud'!G$108)/19)&lt;0,0,1+(('DB-Rud'!G$109-D3)/(('DB-Rud'!G$109-'DB-Rud'!G$108)/19))))))</f>
        <v>4</v>
      </c>
      <c r="E4" s="122">
        <f>IF(E3="","",INT(IF(1+('DB-Rud'!H$109-E3)/(('DB-Rud'!H$109-'DB-Rud'!H$108)/19)&gt;20,"20",IF(1+('DB-Rud'!H$109-E3)/(('DB-Rud'!H$109-'DB-Rud'!H$108)/19)&lt;0,0,1+(('DB-Rud'!H$109-E3)/(('DB-Rud'!H$109-'DB-Rud'!H$108)/19))))))</f>
        <v>13</v>
      </c>
      <c r="F4" s="122">
        <f>IF(F3="","",INT(IF(1+('DB-Rud'!I$109-F3)/(('DB-Rud'!I$109-'DB-Rud'!I$108)/19)&gt;20,"20",IF(1+('DB-Rud'!I$109-F3)/(('DB-Rud'!I$109-'DB-Rud'!I$108)/19)&lt;0,0,1+(('DB-Rud'!I$109-F3)/(('DB-Rud'!I$109-'DB-Rud'!I$108)/19))))))</f>
        <v>15</v>
      </c>
      <c r="G4" s="122">
        <f>IF(G3="","",INT(IF(1+('DB-Rud'!J$109-G3)/(('DB-Rud'!J$109-'DB-Rud'!J$108)/19)&gt;20,"20",IF(1+('DB-Rud'!J$109-G3)/(('DB-Rud'!J$109-'DB-Rud'!J$108)/19)&lt;0,0,1+(('DB-Rud'!J$109-G3)/(('DB-Rud'!J$109-'DB-Rud'!J$108)/19))))))</f>
        <v>10</v>
      </c>
      <c r="H4" s="122">
        <f>IF(H3="","",INT(IF(1+('DB-Rud'!K$109-H3)/(('DB-Rud'!K$109-'DB-Rud'!K$108)/19)&gt;20,"20",IF(1+('DB-Rud'!K$109-H3)/(('DB-Rud'!K$109-'DB-Rud'!K$108)/19)&lt;0,0,1+(('DB-Rud'!K$109-H3)/(('DB-Rud'!K$109-'DB-Rud'!K$108)/19))))))</f>
        <v>6</v>
      </c>
      <c r="I4" s="122">
        <f>IF(I3="","",INT(IF(1+('DB-Rud'!L$109-I3)/(('DB-Rud'!L$109-'DB-Rud'!L$108)/19)&gt;20,"20",IF(1+('DB-Rud'!L$109-I3)/(('DB-Rud'!L$109-'DB-Rud'!L$108)/19)&lt;0,0,1+(('DB-Rud'!L$109-I3)/(('DB-Rud'!L$109-'DB-Rud'!L$108)/19))))))</f>
        <v>7</v>
      </c>
      <c r="J4" s="122">
        <f>IF(J3="","",INT(IF(1+('DB-Rud'!M$109-J3)/(('DB-Rud'!M$109-'DB-Rud'!M$108)/19)&gt;20,"20",IF(1+('DB-Rud'!M$109-J3)/(('DB-Rud'!M$109-'DB-Rud'!M$108)/19)&lt;0,0,1+(('DB-Rud'!M$109-J3)/(('DB-Rud'!M$109-'DB-Rud'!M$108)/19))))))</f>
        <v>2</v>
      </c>
      <c r="K4" s="122">
        <f>IF(K3="","",INT(IF(1+('DB-Rud'!N$109-K3)/(('DB-Rud'!N$109-'DB-Rud'!N$108)/19)&gt;20,"20",IF(1+('DB-Rud'!N$109-K3)/(('DB-Rud'!N$109-'DB-Rud'!N$108)/19)&lt;0,0,1+(('DB-Rud'!N$109-K3)/(('DB-Rud'!N$109-'DB-Rud'!N$108)/19))))))</f>
        <v>8</v>
      </c>
      <c r="L4" s="122">
        <f>IF(L3="","",INT(IF(1+('DB-Rud'!O$109-L3)/(('DB-Rud'!O$109-'DB-Rud'!O$108)/19)&gt;20,"20",IF(1+('DB-Rud'!O$109-L3)/(('DB-Rud'!O$109-'DB-Rud'!O$108)/19)&lt;0,0,1+(('DB-Rud'!O$109-L3)/(('DB-Rud'!O$109-'DB-Rud'!O$108)/19))))))</f>
        <v>9</v>
      </c>
      <c r="M4" s="122">
        <f>IF(M3="","",INT(IF(1+('DB-Rud'!P$109-M3)/(('DB-Rud'!P$109-'DB-Rud'!P$108)/19)&gt;20,"20",IF(1+('DB-Rud'!P$109-M3)/(('DB-Rud'!P$109-'DB-Rud'!P$108)/19)&lt;0,0,1+(('DB-Rud'!P$109-M3)/(('DB-Rud'!P$109-'DB-Rud'!P$108)/19))))))</f>
        <v>17</v>
      </c>
      <c r="N4" s="122">
        <f>IF(N3="","",INT(IF(1+('DB-Rud'!Q$109-N3)/(('DB-Rud'!Q$109-'DB-Rud'!Q$108)/19)&gt;20,"20",IF(1+('DB-Rud'!Q$109-N3)/(('DB-Rud'!Q$109-'DB-Rud'!Q$108)/19)&lt;0,0,1+(('DB-Rud'!Q$109-N3)/(('DB-Rud'!Q$109-'DB-Rud'!Q$108)/19))))))</f>
        <v>0</v>
      </c>
      <c r="O4" s="122">
        <f>IF(O3="","",INT(IF(1+('DB-Rud'!R$109-O3)/(('DB-Rud'!R$109-'DB-Rud'!R$108)/19)&gt;20,"20",IF(1+('DB-Rud'!R$109-O3)/(('DB-Rud'!R$109-'DB-Rud'!R$108)/19)&lt;0,0,1+(('DB-Rud'!R$109-O3)/(('DB-Rud'!R$109-'DB-Rud'!R$108)/19))))))</f>
        <v>2</v>
      </c>
      <c r="P4" s="122">
        <f>IF(P3="","",INT(IF(1+('DB-Rud'!S$109-P3)/(('DB-Rud'!S$109-'DB-Rud'!S$108)/19)&gt;20,"20",IF(1+('DB-Rud'!S$109-P3)/(('DB-Rud'!S$109-'DB-Rud'!S$108)/19)&lt;0,0,1+(('DB-Rud'!S$109-P3)/(('DB-Rud'!S$109-'DB-Rud'!S$108)/19))))))</f>
        <v>0</v>
      </c>
      <c r="Q4" s="122">
        <f>IF(Q3="","",INT(IF(1+('DB-Rud'!T$109-Q3)/(('DB-Rud'!T$109-'DB-Rud'!T$108)/19)&gt;20,"20",IF(1+('DB-Rud'!T$109-Q3)/(('DB-Rud'!T$109-'DB-Rud'!T$108)/19)&lt;0,0,1+(('DB-Rud'!T$109-Q3)/(('DB-Rud'!T$109-'DB-Rud'!T$108)/19))))))</f>
        <v>15</v>
      </c>
      <c r="R4" s="122">
        <f>IF(R3="","",INT(IF(1+('DB-Rud'!U$109-R3)/(('DB-Rud'!U$109-'DB-Rud'!U$108)/19)&gt;20,"20",IF(1+('DB-Rud'!U$109-R3)/(('DB-Rud'!U$109-'DB-Rud'!U$108)/19)&lt;0,0,1+(('DB-Rud'!U$109-R3)/(('DB-Rud'!U$109-'DB-Rud'!U$108)/19))))))</f>
        <v>12</v>
      </c>
      <c r="S4" s="122">
        <f>IF(S3="","",INT(IF(1+('DB-Rud'!V$109-S3)/(('DB-Rud'!V$109-'DB-Rud'!V$108)/19)&gt;20,"20",IF(1+('DB-Rud'!V$109-S3)/(('DB-Rud'!V$109-'DB-Rud'!V$108)/19)&lt;0,0,1+(('DB-Rud'!V$109-S3)/(('DB-Rud'!V$109-'DB-Rud'!V$108)/19))))))</f>
        <v>4</v>
      </c>
      <c r="U4" s="236"/>
      <c r="W4" s="105">
        <f>IFERROR(INT(MAX(C4,I4,L4,O4)),"")</f>
        <v>9</v>
      </c>
      <c r="X4" s="105">
        <f>IFERROR(INT(MAX(D4,J4,M4,P4)),"")</f>
        <v>17</v>
      </c>
      <c r="Y4" s="105">
        <f>IFERROR(INT(MAX(R4,R4)),"")</f>
        <v>12</v>
      </c>
      <c r="Z4" s="105">
        <f>Y4+X4+W4</f>
        <v>38</v>
      </c>
      <c r="AA4" s="97"/>
      <c r="AB4" s="105">
        <f>IFERROR(INT(MAX(D4,J4,M4,P4)),"")</f>
        <v>17</v>
      </c>
      <c r="AC4" s="105">
        <f>IFERROR(INT(MAX(E4,K4,N4,Q4)),"")</f>
        <v>15</v>
      </c>
      <c r="AD4" s="105">
        <f>IFERROR(AC4+AB4,"")</f>
        <v>32</v>
      </c>
      <c r="AE4" s="97"/>
      <c r="AF4" s="105">
        <f>IFERROR(INT(MAX(R4,R4)),"")</f>
        <v>12</v>
      </c>
      <c r="AG4" s="105">
        <f>IFERROR(INT(MAX(S4,S4)),"")</f>
        <v>4</v>
      </c>
      <c r="AH4" s="105">
        <f>IFERROR(AG4+AF4,"")</f>
        <v>16</v>
      </c>
      <c r="AI4" s="97"/>
      <c r="AJ4" s="105">
        <f>IFERROR(INT(MAX(F4,F4)),"")</f>
        <v>15</v>
      </c>
      <c r="AK4" s="105">
        <f t="shared" ref="AK4:AL4" si="0">IFERROR(INT(MAX(G4,G4)),"")</f>
        <v>10</v>
      </c>
      <c r="AL4" s="105">
        <f t="shared" si="0"/>
        <v>6</v>
      </c>
      <c r="AM4" s="105">
        <f>IFERROR(MAX((AJ4+AL4),(AK4+AJ4)),"")</f>
        <v>25</v>
      </c>
      <c r="AN4" s="2"/>
      <c r="AO4" s="234"/>
    </row>
    <row r="6" spans="1:41" s="1" customFormat="1" ht="16" customHeight="1">
      <c r="A6" s="126" t="s">
        <v>855</v>
      </c>
      <c r="B6" s="99" t="s">
        <v>847</v>
      </c>
      <c r="C6" s="129" t="s">
        <v>858</v>
      </c>
      <c r="D6" s="100"/>
      <c r="E6" s="100"/>
      <c r="F6" s="101" t="s">
        <v>852</v>
      </c>
      <c r="G6" s="130" t="s">
        <v>859</v>
      </c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2"/>
      <c r="U6" s="111" t="str">
        <f t="shared" ref="U6" si="1">IF(U7&gt;=60,"ok","")</f>
        <v/>
      </c>
      <c r="V6" s="6"/>
      <c r="W6" s="249" t="str">
        <f>IFERROR(IF(Z8&gt;=31,"ok",""),"")</f>
        <v/>
      </c>
      <c r="X6" s="250"/>
      <c r="Y6" s="250"/>
      <c r="Z6" s="251"/>
      <c r="AB6" s="249" t="str">
        <f t="shared" ref="AB6" si="2">IFERROR(IF(AD8&gt;=22,"ok",""),"")</f>
        <v/>
      </c>
      <c r="AC6" s="250"/>
      <c r="AD6" s="251"/>
      <c r="AF6" s="249" t="str">
        <f t="shared" ref="AF6" si="3">IFERROR(IF(AH8&gt;=22,"ok",""),"")</f>
        <v/>
      </c>
      <c r="AG6" s="250"/>
      <c r="AH6" s="251"/>
      <c r="AJ6" s="249" t="str">
        <f t="shared" ref="AJ6" si="4">IFERROR(IF(AM8&gt;=22,"ok",""),"")</f>
        <v/>
      </c>
      <c r="AK6" s="250"/>
      <c r="AL6" s="250"/>
      <c r="AM6" s="251"/>
      <c r="AO6" s="240" t="str">
        <f t="shared" ref="AO6" si="5">IF(OR(AND(U6="ok",W6="ok"),AND(U6="ok",AB6="ok"),AND(U6="ok",AF6="ok"),AND(U6="ok",AJ6="ok"))=TRUE,"LK-Kriterien vollständig erfüllt","")</f>
        <v/>
      </c>
    </row>
    <row r="7" spans="1:41" ht="13" customHeight="1">
      <c r="A7" s="107">
        <v>2012</v>
      </c>
      <c r="B7" s="108" t="s">
        <v>853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252"/>
      <c r="W7" s="106" t="s">
        <v>916</v>
      </c>
      <c r="X7" s="106" t="s">
        <v>848</v>
      </c>
      <c r="Y7" s="106" t="s">
        <v>16</v>
      </c>
      <c r="Z7" s="106" t="s">
        <v>860</v>
      </c>
      <c r="AA7" s="2"/>
      <c r="AB7" s="106" t="s">
        <v>848</v>
      </c>
      <c r="AC7" s="106" t="s">
        <v>849</v>
      </c>
      <c r="AD7" s="106" t="s">
        <v>860</v>
      </c>
      <c r="AE7" s="2"/>
      <c r="AF7" s="104" t="s">
        <v>16</v>
      </c>
      <c r="AG7" s="104" t="s">
        <v>17</v>
      </c>
      <c r="AH7" s="106" t="s">
        <v>860</v>
      </c>
      <c r="AI7" s="2"/>
      <c r="AJ7" s="104" t="s">
        <v>4</v>
      </c>
      <c r="AK7" s="104" t="s">
        <v>5</v>
      </c>
      <c r="AL7" s="104" t="s">
        <v>6</v>
      </c>
      <c r="AM7" s="106" t="s">
        <v>860</v>
      </c>
      <c r="AO7" s="241"/>
    </row>
    <row r="8" spans="1:41" ht="13" customHeight="1">
      <c r="A8" s="127" t="s">
        <v>856</v>
      </c>
      <c r="B8" s="109" t="s">
        <v>851</v>
      </c>
      <c r="C8" s="122" t="str">
        <f>IF(C7="","",INT(IF(1+('DB-Rud'!F$109-C7)/(('DB-Rud'!F$109-'DB-Rud'!F$108)/19)&gt;20,"20",IF(1+('DB-Rud'!F$109-C7)/(('DB-Rud'!F$109-'DB-Rud'!F$108)/19)&lt;0,0,1+(('DB-Rud'!F$109-C7)/(('DB-Rud'!F$109-'DB-Rud'!F$108)/19))))))</f>
        <v/>
      </c>
      <c r="D8" s="122" t="str">
        <f>IF(D7="","",INT(IF(1+('DB-Rud'!G$109-D7)/(('DB-Rud'!G$109-'DB-Rud'!G$108)/19)&gt;20,"20",IF(1+('DB-Rud'!G$109-D7)/(('DB-Rud'!G$109-'DB-Rud'!G$108)/19)&lt;0,0,1+(('DB-Rud'!G$109-D7)/(('DB-Rud'!G$109-'DB-Rud'!G$108)/19))))))</f>
        <v/>
      </c>
      <c r="E8" s="122" t="str">
        <f>IF(E7="","",INT(IF(1+('DB-Rud'!H$109-E7)/(('DB-Rud'!H$109-'DB-Rud'!H$108)/19)&gt;20,"20",IF(1+('DB-Rud'!H$109-E7)/(('DB-Rud'!H$109-'DB-Rud'!H$108)/19)&lt;0,0,1+(('DB-Rud'!H$109-E7)/(('DB-Rud'!H$109-'DB-Rud'!H$108)/19))))))</f>
        <v/>
      </c>
      <c r="F8" s="122" t="str">
        <f>IF(F7="","",INT(IF(1+('DB-Rud'!I$109-F7)/(('DB-Rud'!I$109-'DB-Rud'!I$108)/19)&gt;20,"20",IF(1+('DB-Rud'!I$109-F7)/(('DB-Rud'!I$109-'DB-Rud'!I$108)/19)&lt;0,0,1+(('DB-Rud'!I$109-F7)/(('DB-Rud'!I$109-'DB-Rud'!I$108)/19))))))</f>
        <v/>
      </c>
      <c r="G8" s="122" t="str">
        <f>IF(G7="","",INT(IF(1+('DB-Rud'!J$109-G7)/(('DB-Rud'!J$109-'DB-Rud'!J$108)/19)&gt;20,"20",IF(1+('DB-Rud'!J$109-G7)/(('DB-Rud'!J$109-'DB-Rud'!J$108)/19)&lt;0,0,1+(('DB-Rud'!J$109-G7)/(('DB-Rud'!J$109-'DB-Rud'!J$108)/19))))))</f>
        <v/>
      </c>
      <c r="H8" s="122" t="str">
        <f>IF(H7="","",INT(IF(1+('DB-Rud'!K$109-H7)/(('DB-Rud'!K$109-'DB-Rud'!K$108)/19)&gt;20,"20",IF(1+('DB-Rud'!K$109-H7)/(('DB-Rud'!K$109-'DB-Rud'!K$108)/19)&lt;0,0,1+(('DB-Rud'!K$109-H7)/(('DB-Rud'!K$109-'DB-Rud'!K$108)/19))))))</f>
        <v/>
      </c>
      <c r="I8" s="122" t="str">
        <f>IF(I7="","",INT(IF(1+('DB-Rud'!L$109-I7)/(('DB-Rud'!L$109-'DB-Rud'!L$108)/19)&gt;20,"20",IF(1+('DB-Rud'!L$109-I7)/(('DB-Rud'!L$109-'DB-Rud'!L$108)/19)&lt;0,0,1+(('DB-Rud'!L$109-I7)/(('DB-Rud'!L$109-'DB-Rud'!L$108)/19))))))</f>
        <v/>
      </c>
      <c r="J8" s="122" t="str">
        <f>IF(J7="","",INT(IF(1+('DB-Rud'!M$109-J7)/(('DB-Rud'!M$109-'DB-Rud'!M$108)/19)&gt;20,"20",IF(1+('DB-Rud'!M$109-J7)/(('DB-Rud'!M$109-'DB-Rud'!M$108)/19)&lt;0,0,1+(('DB-Rud'!M$109-J7)/(('DB-Rud'!M$109-'DB-Rud'!M$108)/19))))))</f>
        <v/>
      </c>
      <c r="K8" s="122" t="str">
        <f>IF(K7="","",INT(IF(1+('DB-Rud'!N$109-K7)/(('DB-Rud'!N$109-'DB-Rud'!N$108)/19)&gt;20,"20",IF(1+('DB-Rud'!N$109-K7)/(('DB-Rud'!N$109-'DB-Rud'!N$108)/19)&lt;0,0,1+(('DB-Rud'!N$109-K7)/(('DB-Rud'!N$109-'DB-Rud'!N$108)/19))))))</f>
        <v/>
      </c>
      <c r="L8" s="122" t="str">
        <f>IF(L7="","",INT(IF(1+('DB-Rud'!O$109-L7)/(('DB-Rud'!O$109-'DB-Rud'!O$108)/19)&gt;20,"20",IF(1+('DB-Rud'!O$109-L7)/(('DB-Rud'!O$109-'DB-Rud'!O$108)/19)&lt;0,0,1+(('DB-Rud'!O$109-L7)/(('DB-Rud'!O$109-'DB-Rud'!O$108)/19))))))</f>
        <v/>
      </c>
      <c r="M8" s="122" t="str">
        <f>IF(M7="","",INT(IF(1+('DB-Rud'!P$109-M7)/(('DB-Rud'!P$109-'DB-Rud'!P$108)/19)&gt;20,"20",IF(1+('DB-Rud'!P$109-M7)/(('DB-Rud'!P$109-'DB-Rud'!P$108)/19)&lt;0,0,1+(('DB-Rud'!P$109-M7)/(('DB-Rud'!P$109-'DB-Rud'!P$108)/19))))))</f>
        <v/>
      </c>
      <c r="N8" s="122" t="str">
        <f>IF(N7="","",INT(IF(1+('DB-Rud'!Q$109-N7)/(('DB-Rud'!Q$109-'DB-Rud'!Q$108)/19)&gt;20,"20",IF(1+('DB-Rud'!Q$109-N7)/(('DB-Rud'!Q$109-'DB-Rud'!Q$108)/19)&lt;0,0,1+(('DB-Rud'!Q$109-N7)/(('DB-Rud'!Q$109-'DB-Rud'!Q$108)/19))))))</f>
        <v/>
      </c>
      <c r="O8" s="122" t="str">
        <f>IF(O7="","",INT(IF(1+('DB-Rud'!R$109-O7)/(('DB-Rud'!R$109-'DB-Rud'!R$108)/19)&gt;20,"20",IF(1+('DB-Rud'!R$109-O7)/(('DB-Rud'!R$109-'DB-Rud'!R$108)/19)&lt;0,0,1+(('DB-Rud'!R$109-O7)/(('DB-Rud'!R$109-'DB-Rud'!R$108)/19))))))</f>
        <v/>
      </c>
      <c r="P8" s="122" t="str">
        <f>IF(P7="","",INT(IF(1+('DB-Rud'!S$109-P7)/(('DB-Rud'!S$109-'DB-Rud'!S$108)/19)&gt;20,"20",IF(1+('DB-Rud'!S$109-P7)/(('DB-Rud'!S$109-'DB-Rud'!S$108)/19)&lt;0,0,1+(('DB-Rud'!S$109-P7)/(('DB-Rud'!S$109-'DB-Rud'!S$108)/19))))))</f>
        <v/>
      </c>
      <c r="Q8" s="122" t="str">
        <f>IF(Q7="","",INT(IF(1+('DB-Rud'!T$109-Q7)/(('DB-Rud'!T$109-'DB-Rud'!T$108)/19)&gt;20,"20",IF(1+('DB-Rud'!T$109-Q7)/(('DB-Rud'!T$109-'DB-Rud'!T$108)/19)&lt;0,0,1+(('DB-Rud'!T$109-Q7)/(('DB-Rud'!T$109-'DB-Rud'!T$108)/19))))))</f>
        <v/>
      </c>
      <c r="R8" s="122" t="str">
        <f>IF(R7="","",INT(IF(1+('DB-Rud'!U$109-R7)/(('DB-Rud'!U$109-'DB-Rud'!U$108)/19)&gt;20,"20",IF(1+('DB-Rud'!U$109-R7)/(('DB-Rud'!U$109-'DB-Rud'!U$108)/19)&lt;0,0,1+(('DB-Rud'!U$109-R7)/(('DB-Rud'!U$109-'DB-Rud'!U$108)/19))))))</f>
        <v/>
      </c>
      <c r="S8" s="122" t="str">
        <f>IF(S7="","",INT(IF(1+('DB-Rud'!V$109-S7)/(('DB-Rud'!V$109-'DB-Rud'!V$108)/19)&gt;20,"20",IF(1+('DB-Rud'!V$109-S7)/(('DB-Rud'!V$109-'DB-Rud'!V$108)/19)&lt;0,0,1+(('DB-Rud'!V$109-S7)/(('DB-Rud'!V$109-'DB-Rud'!V$108)/19))))))</f>
        <v/>
      </c>
      <c r="U8" s="244"/>
      <c r="W8" s="105">
        <f>IFERROR(INT(MAX(C8,I8,L8,O8)),"")</f>
        <v>0</v>
      </c>
      <c r="X8" s="105">
        <f>IFERROR(INT(MAX(D8,J8,M8,P8)),"")</f>
        <v>0</v>
      </c>
      <c r="Y8" s="105">
        <f>IFERROR(INT(MAX(R8,R8)),"")</f>
        <v>0</v>
      </c>
      <c r="Z8" s="105">
        <f t="shared" ref="Z8" si="6">Y8+X8+W8</f>
        <v>0</v>
      </c>
      <c r="AA8" s="97"/>
      <c r="AB8" s="105">
        <f>IFERROR(INT(MAX(D8,J8,M8,P8)),"")</f>
        <v>0</v>
      </c>
      <c r="AC8" s="105">
        <f>IFERROR(INT(MAX(E8,K8,N8,Q8)),"")</f>
        <v>0</v>
      </c>
      <c r="AD8" s="105">
        <f t="shared" ref="AD8" si="7">IFERROR(AC8+AB8,"")</f>
        <v>0</v>
      </c>
      <c r="AE8" s="97"/>
      <c r="AF8" s="105">
        <f>IFERROR(INT(MAX(R8,R8)),"")</f>
        <v>0</v>
      </c>
      <c r="AG8" s="105">
        <f>IFERROR(INT(MAX(S8,S8)),"")</f>
        <v>0</v>
      </c>
      <c r="AH8" s="105">
        <f t="shared" ref="AH8" si="8">IFERROR(AG8+AF8,"")</f>
        <v>0</v>
      </c>
      <c r="AI8" s="97"/>
      <c r="AJ8" s="105">
        <f>IFERROR(INT(MAX(F8,F8)),"")</f>
        <v>0</v>
      </c>
      <c r="AK8" s="105">
        <f>IFERROR(INT(MAX(G8,G8)),"")</f>
        <v>0</v>
      </c>
      <c r="AL8" s="105">
        <f>IFERROR(INT(MAX(H8,H8)),"")</f>
        <v>0</v>
      </c>
      <c r="AM8" s="105">
        <f t="shared" ref="AM8" si="9">IFERROR(MAX((AJ8+AL8),(AK8+AJ8)),"")</f>
        <v>0</v>
      </c>
      <c r="AN8" s="2"/>
      <c r="AO8" s="242"/>
    </row>
    <row r="10" spans="1:41" s="1" customFormat="1" ht="16" customHeight="1">
      <c r="A10" s="126" t="s">
        <v>855</v>
      </c>
      <c r="B10" s="99" t="s">
        <v>847</v>
      </c>
      <c r="C10" s="129" t="s">
        <v>858</v>
      </c>
      <c r="D10" s="100"/>
      <c r="E10" s="100"/>
      <c r="F10" s="101" t="s">
        <v>852</v>
      </c>
      <c r="G10" s="130" t="s">
        <v>859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2"/>
      <c r="U10" s="111" t="str">
        <f t="shared" ref="U10" si="10">IF(U11&gt;=60,"ok","")</f>
        <v/>
      </c>
      <c r="V10" s="6"/>
      <c r="W10" s="249" t="str">
        <f>IFERROR(IF(Z12&gt;=31,"ok",""),"")</f>
        <v/>
      </c>
      <c r="X10" s="250"/>
      <c r="Y10" s="250"/>
      <c r="Z10" s="251"/>
      <c r="AB10" s="249" t="str">
        <f t="shared" ref="AB10" si="11">IFERROR(IF(AD12&gt;=22,"ok",""),"")</f>
        <v/>
      </c>
      <c r="AC10" s="250"/>
      <c r="AD10" s="251"/>
      <c r="AF10" s="249" t="str">
        <f t="shared" ref="AF10" si="12">IFERROR(IF(AH12&gt;=22,"ok",""),"")</f>
        <v/>
      </c>
      <c r="AG10" s="250"/>
      <c r="AH10" s="251"/>
      <c r="AJ10" s="249" t="str">
        <f t="shared" ref="AJ10" si="13">IFERROR(IF(AM12&gt;=22,"ok",""),"")</f>
        <v/>
      </c>
      <c r="AK10" s="250"/>
      <c r="AL10" s="250"/>
      <c r="AM10" s="251"/>
      <c r="AO10" s="240" t="str">
        <f t="shared" ref="AO10" si="14">IF(OR(AND(U10="ok",W10="ok"),AND(U10="ok",AB10="ok"),AND(U10="ok",AF10="ok"),AND(U10="ok",AJ10="ok"))=TRUE,"LK-Kriterien vollständig erfüllt","")</f>
        <v/>
      </c>
    </row>
    <row r="11" spans="1:41" ht="13" customHeight="1">
      <c r="A11" s="107">
        <v>2012</v>
      </c>
      <c r="B11" s="108" t="s">
        <v>853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252"/>
      <c r="W11" s="106" t="s">
        <v>916</v>
      </c>
      <c r="X11" s="106" t="s">
        <v>848</v>
      </c>
      <c r="Y11" s="106" t="s">
        <v>16</v>
      </c>
      <c r="Z11" s="106" t="s">
        <v>860</v>
      </c>
      <c r="AA11" s="2"/>
      <c r="AB11" s="106" t="s">
        <v>848</v>
      </c>
      <c r="AC11" s="106" t="s">
        <v>849</v>
      </c>
      <c r="AD11" s="106" t="s">
        <v>860</v>
      </c>
      <c r="AE11" s="2"/>
      <c r="AF11" s="104" t="s">
        <v>16</v>
      </c>
      <c r="AG11" s="104" t="s">
        <v>17</v>
      </c>
      <c r="AH11" s="106" t="s">
        <v>860</v>
      </c>
      <c r="AI11" s="2"/>
      <c r="AJ11" s="104" t="s">
        <v>4</v>
      </c>
      <c r="AK11" s="104" t="s">
        <v>5</v>
      </c>
      <c r="AL11" s="104" t="s">
        <v>6</v>
      </c>
      <c r="AM11" s="106" t="s">
        <v>860</v>
      </c>
      <c r="AO11" s="241"/>
    </row>
    <row r="12" spans="1:41" ht="13" customHeight="1">
      <c r="A12" s="127" t="s">
        <v>856</v>
      </c>
      <c r="B12" s="109" t="s">
        <v>851</v>
      </c>
      <c r="C12" s="122" t="str">
        <f>IF(C11="","",INT(IF(1+('DB-Rud'!F$109-C11)/(('DB-Rud'!F$109-'DB-Rud'!F$108)/19)&gt;20,"20",IF(1+('DB-Rud'!F$109-C11)/(('DB-Rud'!F$109-'DB-Rud'!F$108)/19)&lt;0,0,1+(('DB-Rud'!F$109-C11)/(('DB-Rud'!F$109-'DB-Rud'!F$108)/19))))))</f>
        <v/>
      </c>
      <c r="D12" s="122" t="str">
        <f>IF(D11="","",INT(IF(1+('DB-Rud'!G$109-D11)/(('DB-Rud'!G$109-'DB-Rud'!G$108)/19)&gt;20,"20",IF(1+('DB-Rud'!G$109-D11)/(('DB-Rud'!G$109-'DB-Rud'!G$108)/19)&lt;0,0,1+(('DB-Rud'!G$109-D11)/(('DB-Rud'!G$109-'DB-Rud'!G$108)/19))))))</f>
        <v/>
      </c>
      <c r="E12" s="122" t="str">
        <f>IF(E11="","",INT(IF(1+('DB-Rud'!H$109-E11)/(('DB-Rud'!H$109-'DB-Rud'!H$108)/19)&gt;20,"20",IF(1+('DB-Rud'!H$109-E11)/(('DB-Rud'!H$109-'DB-Rud'!H$108)/19)&lt;0,0,1+(('DB-Rud'!H$109-E11)/(('DB-Rud'!H$109-'DB-Rud'!H$108)/19))))))</f>
        <v/>
      </c>
      <c r="F12" s="122" t="str">
        <f>IF(F11="","",INT(IF(1+('DB-Rud'!I$109-F11)/(('DB-Rud'!I$109-'DB-Rud'!I$108)/19)&gt;20,"20",IF(1+('DB-Rud'!I$109-F11)/(('DB-Rud'!I$109-'DB-Rud'!I$108)/19)&lt;0,0,1+(('DB-Rud'!I$109-F11)/(('DB-Rud'!I$109-'DB-Rud'!I$108)/19))))))</f>
        <v/>
      </c>
      <c r="G12" s="122" t="str">
        <f>IF(G11="","",INT(IF(1+('DB-Rud'!J$109-G11)/(('DB-Rud'!J$109-'DB-Rud'!J$108)/19)&gt;20,"20",IF(1+('DB-Rud'!J$109-G11)/(('DB-Rud'!J$109-'DB-Rud'!J$108)/19)&lt;0,0,1+(('DB-Rud'!J$109-G11)/(('DB-Rud'!J$109-'DB-Rud'!J$108)/19))))))</f>
        <v/>
      </c>
      <c r="H12" s="122" t="str">
        <f>IF(H11="","",INT(IF(1+('DB-Rud'!K$109-H11)/(('DB-Rud'!K$109-'DB-Rud'!K$108)/19)&gt;20,"20",IF(1+('DB-Rud'!K$109-H11)/(('DB-Rud'!K$109-'DB-Rud'!K$108)/19)&lt;0,0,1+(('DB-Rud'!K$109-H11)/(('DB-Rud'!K$109-'DB-Rud'!K$108)/19))))))</f>
        <v/>
      </c>
      <c r="I12" s="122" t="str">
        <f>IF(I11="","",INT(IF(1+('DB-Rud'!L$109-I11)/(('DB-Rud'!L$109-'DB-Rud'!L$108)/19)&gt;20,"20",IF(1+('DB-Rud'!L$109-I11)/(('DB-Rud'!L$109-'DB-Rud'!L$108)/19)&lt;0,0,1+(('DB-Rud'!L$109-I11)/(('DB-Rud'!L$109-'DB-Rud'!L$108)/19))))))</f>
        <v/>
      </c>
      <c r="J12" s="122" t="str">
        <f>IF(J11="","",INT(IF(1+('DB-Rud'!M$109-J11)/(('DB-Rud'!M$109-'DB-Rud'!M$108)/19)&gt;20,"20",IF(1+('DB-Rud'!M$109-J11)/(('DB-Rud'!M$109-'DB-Rud'!M$108)/19)&lt;0,0,1+(('DB-Rud'!M$109-J11)/(('DB-Rud'!M$109-'DB-Rud'!M$108)/19))))))</f>
        <v/>
      </c>
      <c r="K12" s="122" t="str">
        <f>IF(K11="","",INT(IF(1+('DB-Rud'!N$109-K11)/(('DB-Rud'!N$109-'DB-Rud'!N$108)/19)&gt;20,"20",IF(1+('DB-Rud'!N$109-K11)/(('DB-Rud'!N$109-'DB-Rud'!N$108)/19)&lt;0,0,1+(('DB-Rud'!N$109-K11)/(('DB-Rud'!N$109-'DB-Rud'!N$108)/19))))))</f>
        <v/>
      </c>
      <c r="L12" s="122" t="str">
        <f>IF(L11="","",INT(IF(1+('DB-Rud'!O$109-L11)/(('DB-Rud'!O$109-'DB-Rud'!O$108)/19)&gt;20,"20",IF(1+('DB-Rud'!O$109-L11)/(('DB-Rud'!O$109-'DB-Rud'!O$108)/19)&lt;0,0,1+(('DB-Rud'!O$109-L11)/(('DB-Rud'!O$109-'DB-Rud'!O$108)/19))))))</f>
        <v/>
      </c>
      <c r="M12" s="122" t="str">
        <f>IF(M11="","",INT(IF(1+('DB-Rud'!P$109-M11)/(('DB-Rud'!P$109-'DB-Rud'!P$108)/19)&gt;20,"20",IF(1+('DB-Rud'!P$109-M11)/(('DB-Rud'!P$109-'DB-Rud'!P$108)/19)&lt;0,0,1+(('DB-Rud'!P$109-M11)/(('DB-Rud'!P$109-'DB-Rud'!P$108)/19))))))</f>
        <v/>
      </c>
      <c r="N12" s="122" t="str">
        <f>IF(N11="","",INT(IF(1+('DB-Rud'!Q$109-N11)/(('DB-Rud'!Q$109-'DB-Rud'!Q$108)/19)&gt;20,"20",IF(1+('DB-Rud'!Q$109-N11)/(('DB-Rud'!Q$109-'DB-Rud'!Q$108)/19)&lt;0,0,1+(('DB-Rud'!Q$109-N11)/(('DB-Rud'!Q$109-'DB-Rud'!Q$108)/19))))))</f>
        <v/>
      </c>
      <c r="O12" s="122" t="str">
        <f>IF(O11="","",INT(IF(1+('DB-Rud'!R$109-O11)/(('DB-Rud'!R$109-'DB-Rud'!R$108)/19)&gt;20,"20",IF(1+('DB-Rud'!R$109-O11)/(('DB-Rud'!R$109-'DB-Rud'!R$108)/19)&lt;0,0,1+(('DB-Rud'!R$109-O11)/(('DB-Rud'!R$109-'DB-Rud'!R$108)/19))))))</f>
        <v/>
      </c>
      <c r="P12" s="122" t="str">
        <f>IF(P11="","",INT(IF(1+('DB-Rud'!S$109-P11)/(('DB-Rud'!S$109-'DB-Rud'!S$108)/19)&gt;20,"20",IF(1+('DB-Rud'!S$109-P11)/(('DB-Rud'!S$109-'DB-Rud'!S$108)/19)&lt;0,0,1+(('DB-Rud'!S$109-P11)/(('DB-Rud'!S$109-'DB-Rud'!S$108)/19))))))</f>
        <v/>
      </c>
      <c r="Q12" s="122" t="str">
        <f>IF(Q11="","",INT(IF(1+('DB-Rud'!T$109-Q11)/(('DB-Rud'!T$109-'DB-Rud'!T$108)/19)&gt;20,"20",IF(1+('DB-Rud'!T$109-Q11)/(('DB-Rud'!T$109-'DB-Rud'!T$108)/19)&lt;0,0,1+(('DB-Rud'!T$109-Q11)/(('DB-Rud'!T$109-'DB-Rud'!T$108)/19))))))</f>
        <v/>
      </c>
      <c r="R12" s="122" t="str">
        <f>IF(R11="","",INT(IF(1+('DB-Rud'!U$109-R11)/(('DB-Rud'!U$109-'DB-Rud'!U$108)/19)&gt;20,"20",IF(1+('DB-Rud'!U$109-R11)/(('DB-Rud'!U$109-'DB-Rud'!U$108)/19)&lt;0,0,1+(('DB-Rud'!U$109-R11)/(('DB-Rud'!U$109-'DB-Rud'!U$108)/19))))))</f>
        <v/>
      </c>
      <c r="S12" s="122" t="str">
        <f>IF(S11="","",INT(IF(1+('DB-Rud'!V$109-S11)/(('DB-Rud'!V$109-'DB-Rud'!V$108)/19)&gt;20,"20",IF(1+('DB-Rud'!V$109-S11)/(('DB-Rud'!V$109-'DB-Rud'!V$108)/19)&lt;0,0,1+(('DB-Rud'!V$109-S11)/(('DB-Rud'!V$109-'DB-Rud'!V$108)/19))))))</f>
        <v/>
      </c>
      <c r="U12" s="244"/>
      <c r="W12" s="105">
        <f>IFERROR(INT(MAX(C12,I12,L12,O12)),"")</f>
        <v>0</v>
      </c>
      <c r="X12" s="105">
        <f>IFERROR(INT(MAX(D12,J12,M12,P12)),"")</f>
        <v>0</v>
      </c>
      <c r="Y12" s="105">
        <f>IFERROR(INT(MAX(R12,R12)),"")</f>
        <v>0</v>
      </c>
      <c r="Z12" s="105">
        <f t="shared" ref="Z12" si="15">Y12+X12+W12</f>
        <v>0</v>
      </c>
      <c r="AA12" s="97"/>
      <c r="AB12" s="105">
        <f>IFERROR(INT(MAX(D12,J12,M12,P12)),"")</f>
        <v>0</v>
      </c>
      <c r="AC12" s="105">
        <f>IFERROR(INT(MAX(E12,K12,N12,Q12)),"")</f>
        <v>0</v>
      </c>
      <c r="AD12" s="105">
        <f t="shared" ref="AD12" si="16">IFERROR(AC12+AB12,"")</f>
        <v>0</v>
      </c>
      <c r="AE12" s="97"/>
      <c r="AF12" s="105">
        <f>IFERROR(INT(MAX(R12,R12)),"")</f>
        <v>0</v>
      </c>
      <c r="AG12" s="105">
        <f>IFERROR(INT(MAX(S12,S12)),"")</f>
        <v>0</v>
      </c>
      <c r="AH12" s="105">
        <f t="shared" ref="AH12" si="17">IFERROR(AG12+AF12,"")</f>
        <v>0</v>
      </c>
      <c r="AI12" s="97"/>
      <c r="AJ12" s="105">
        <f>IFERROR(INT(MAX(F12,F12)),"")</f>
        <v>0</v>
      </c>
      <c r="AK12" s="105">
        <f>IFERROR(INT(MAX(G12,G12)),"")</f>
        <v>0</v>
      </c>
      <c r="AL12" s="105">
        <f>IFERROR(INT(MAX(H12,H12)),"")</f>
        <v>0</v>
      </c>
      <c r="AM12" s="105">
        <f t="shared" ref="AM12" si="18">IFERROR(MAX((AJ12+AL12),(AK12+AJ12)),"")</f>
        <v>0</v>
      </c>
      <c r="AN12" s="2"/>
      <c r="AO12" s="242"/>
    </row>
    <row r="14" spans="1:41" s="1" customFormat="1" ht="16" customHeight="1">
      <c r="A14" s="126" t="s">
        <v>855</v>
      </c>
      <c r="B14" s="99" t="s">
        <v>847</v>
      </c>
      <c r="C14" s="129" t="s">
        <v>858</v>
      </c>
      <c r="D14" s="100"/>
      <c r="E14" s="100"/>
      <c r="F14" s="101" t="s">
        <v>852</v>
      </c>
      <c r="G14" s="130" t="s">
        <v>859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2"/>
      <c r="U14" s="111" t="str">
        <f t="shared" ref="U14" si="19">IF(U15&gt;=60,"ok","")</f>
        <v/>
      </c>
      <c r="V14" s="6"/>
      <c r="W14" s="249" t="str">
        <f>IFERROR(IF(Z16&gt;=31,"ok",""),"")</f>
        <v/>
      </c>
      <c r="X14" s="250"/>
      <c r="Y14" s="250"/>
      <c r="Z14" s="251"/>
      <c r="AB14" s="249" t="str">
        <f t="shared" ref="AB14" si="20">IFERROR(IF(AD16&gt;=22,"ok",""),"")</f>
        <v/>
      </c>
      <c r="AC14" s="250"/>
      <c r="AD14" s="251"/>
      <c r="AF14" s="249" t="str">
        <f t="shared" ref="AF14" si="21">IFERROR(IF(AH16&gt;=22,"ok",""),"")</f>
        <v/>
      </c>
      <c r="AG14" s="250"/>
      <c r="AH14" s="251"/>
      <c r="AJ14" s="249" t="str">
        <f t="shared" ref="AJ14" si="22">IFERROR(IF(AM16&gt;=22,"ok",""),"")</f>
        <v/>
      </c>
      <c r="AK14" s="250"/>
      <c r="AL14" s="250"/>
      <c r="AM14" s="251"/>
      <c r="AO14" s="240" t="str">
        <f t="shared" ref="AO14" si="23">IF(OR(AND(U14="ok",W14="ok"),AND(U14="ok",AB14="ok"),AND(U14="ok",AF14="ok"),AND(U14="ok",AJ14="ok"))=TRUE,"LK-Kriterien vollständig erfüllt","")</f>
        <v/>
      </c>
    </row>
    <row r="15" spans="1:41" ht="13" customHeight="1">
      <c r="A15" s="107">
        <v>2012</v>
      </c>
      <c r="B15" s="108" t="s">
        <v>853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252"/>
      <c r="W15" s="106" t="s">
        <v>916</v>
      </c>
      <c r="X15" s="106" t="s">
        <v>848</v>
      </c>
      <c r="Y15" s="106" t="s">
        <v>16</v>
      </c>
      <c r="Z15" s="106" t="s">
        <v>860</v>
      </c>
      <c r="AA15" s="2"/>
      <c r="AB15" s="106" t="s">
        <v>848</v>
      </c>
      <c r="AC15" s="106" t="s">
        <v>849</v>
      </c>
      <c r="AD15" s="106" t="s">
        <v>860</v>
      </c>
      <c r="AE15" s="2"/>
      <c r="AF15" s="104" t="s">
        <v>16</v>
      </c>
      <c r="AG15" s="104" t="s">
        <v>17</v>
      </c>
      <c r="AH15" s="106" t="s">
        <v>860</v>
      </c>
      <c r="AI15" s="2"/>
      <c r="AJ15" s="104" t="s">
        <v>4</v>
      </c>
      <c r="AK15" s="104" t="s">
        <v>5</v>
      </c>
      <c r="AL15" s="104" t="s">
        <v>6</v>
      </c>
      <c r="AM15" s="106" t="s">
        <v>860</v>
      </c>
      <c r="AO15" s="241"/>
    </row>
    <row r="16" spans="1:41" ht="13" customHeight="1">
      <c r="A16" s="127" t="s">
        <v>856</v>
      </c>
      <c r="B16" s="109" t="s">
        <v>851</v>
      </c>
      <c r="C16" s="122" t="str">
        <f>IF(C15="","",INT(IF(1+('DB-Rud'!F$109-C15)/(('DB-Rud'!F$109-'DB-Rud'!F$108)/19)&gt;20,"20",IF(1+('DB-Rud'!F$109-C15)/(('DB-Rud'!F$109-'DB-Rud'!F$108)/19)&lt;0,0,1+(('DB-Rud'!F$109-C15)/(('DB-Rud'!F$109-'DB-Rud'!F$108)/19))))))</f>
        <v/>
      </c>
      <c r="D16" s="122" t="str">
        <f>IF(D15="","",INT(IF(1+('DB-Rud'!G$109-D15)/(('DB-Rud'!G$109-'DB-Rud'!G$108)/19)&gt;20,"20",IF(1+('DB-Rud'!G$109-D15)/(('DB-Rud'!G$109-'DB-Rud'!G$108)/19)&lt;0,0,1+(('DB-Rud'!G$109-D15)/(('DB-Rud'!G$109-'DB-Rud'!G$108)/19))))))</f>
        <v/>
      </c>
      <c r="E16" s="122" t="str">
        <f>IF(E15="","",INT(IF(1+('DB-Rud'!H$109-E15)/(('DB-Rud'!H$109-'DB-Rud'!H$108)/19)&gt;20,"20",IF(1+('DB-Rud'!H$109-E15)/(('DB-Rud'!H$109-'DB-Rud'!H$108)/19)&lt;0,0,1+(('DB-Rud'!H$109-E15)/(('DB-Rud'!H$109-'DB-Rud'!H$108)/19))))))</f>
        <v/>
      </c>
      <c r="F16" s="122" t="str">
        <f>IF(F15="","",INT(IF(1+('DB-Rud'!I$109-F15)/(('DB-Rud'!I$109-'DB-Rud'!I$108)/19)&gt;20,"20",IF(1+('DB-Rud'!I$109-F15)/(('DB-Rud'!I$109-'DB-Rud'!I$108)/19)&lt;0,0,1+(('DB-Rud'!I$109-F15)/(('DB-Rud'!I$109-'DB-Rud'!I$108)/19))))))</f>
        <v/>
      </c>
      <c r="G16" s="122" t="str">
        <f>IF(G15="","",INT(IF(1+('DB-Rud'!J$109-G15)/(('DB-Rud'!J$109-'DB-Rud'!J$108)/19)&gt;20,"20",IF(1+('DB-Rud'!J$109-G15)/(('DB-Rud'!J$109-'DB-Rud'!J$108)/19)&lt;0,0,1+(('DB-Rud'!J$109-G15)/(('DB-Rud'!J$109-'DB-Rud'!J$108)/19))))))</f>
        <v/>
      </c>
      <c r="H16" s="122" t="str">
        <f>IF(H15="","",INT(IF(1+('DB-Rud'!K$109-H15)/(('DB-Rud'!K$109-'DB-Rud'!K$108)/19)&gt;20,"20",IF(1+('DB-Rud'!K$109-H15)/(('DB-Rud'!K$109-'DB-Rud'!K$108)/19)&lt;0,0,1+(('DB-Rud'!K$109-H15)/(('DB-Rud'!K$109-'DB-Rud'!K$108)/19))))))</f>
        <v/>
      </c>
      <c r="I16" s="122" t="str">
        <f>IF(I15="","",INT(IF(1+('DB-Rud'!L$109-I15)/(('DB-Rud'!L$109-'DB-Rud'!L$108)/19)&gt;20,"20",IF(1+('DB-Rud'!L$109-I15)/(('DB-Rud'!L$109-'DB-Rud'!L$108)/19)&lt;0,0,1+(('DB-Rud'!L$109-I15)/(('DB-Rud'!L$109-'DB-Rud'!L$108)/19))))))</f>
        <v/>
      </c>
      <c r="J16" s="122" t="str">
        <f>IF(J15="","",INT(IF(1+('DB-Rud'!M$109-J15)/(('DB-Rud'!M$109-'DB-Rud'!M$108)/19)&gt;20,"20",IF(1+('DB-Rud'!M$109-J15)/(('DB-Rud'!M$109-'DB-Rud'!M$108)/19)&lt;0,0,1+(('DB-Rud'!M$109-J15)/(('DB-Rud'!M$109-'DB-Rud'!M$108)/19))))))</f>
        <v/>
      </c>
      <c r="K16" s="122" t="str">
        <f>IF(K15="","",INT(IF(1+('DB-Rud'!N$109-K15)/(('DB-Rud'!N$109-'DB-Rud'!N$108)/19)&gt;20,"20",IF(1+('DB-Rud'!N$109-K15)/(('DB-Rud'!N$109-'DB-Rud'!N$108)/19)&lt;0,0,1+(('DB-Rud'!N$109-K15)/(('DB-Rud'!N$109-'DB-Rud'!N$108)/19))))))</f>
        <v/>
      </c>
      <c r="L16" s="122" t="str">
        <f>IF(L15="","",INT(IF(1+('DB-Rud'!O$109-L15)/(('DB-Rud'!O$109-'DB-Rud'!O$108)/19)&gt;20,"20",IF(1+('DB-Rud'!O$109-L15)/(('DB-Rud'!O$109-'DB-Rud'!O$108)/19)&lt;0,0,1+(('DB-Rud'!O$109-L15)/(('DB-Rud'!O$109-'DB-Rud'!O$108)/19))))))</f>
        <v/>
      </c>
      <c r="M16" s="122" t="str">
        <f>IF(M15="","",INT(IF(1+('DB-Rud'!P$109-M15)/(('DB-Rud'!P$109-'DB-Rud'!P$108)/19)&gt;20,"20",IF(1+('DB-Rud'!P$109-M15)/(('DB-Rud'!P$109-'DB-Rud'!P$108)/19)&lt;0,0,1+(('DB-Rud'!P$109-M15)/(('DB-Rud'!P$109-'DB-Rud'!P$108)/19))))))</f>
        <v/>
      </c>
      <c r="N16" s="122" t="str">
        <f>IF(N15="","",INT(IF(1+('DB-Rud'!Q$109-N15)/(('DB-Rud'!Q$109-'DB-Rud'!Q$108)/19)&gt;20,"20",IF(1+('DB-Rud'!Q$109-N15)/(('DB-Rud'!Q$109-'DB-Rud'!Q$108)/19)&lt;0,0,1+(('DB-Rud'!Q$109-N15)/(('DB-Rud'!Q$109-'DB-Rud'!Q$108)/19))))))</f>
        <v/>
      </c>
      <c r="O16" s="122" t="str">
        <f>IF(O15="","",INT(IF(1+('DB-Rud'!R$109-O15)/(('DB-Rud'!R$109-'DB-Rud'!R$108)/19)&gt;20,"20",IF(1+('DB-Rud'!R$109-O15)/(('DB-Rud'!R$109-'DB-Rud'!R$108)/19)&lt;0,0,1+(('DB-Rud'!R$109-O15)/(('DB-Rud'!R$109-'DB-Rud'!R$108)/19))))))</f>
        <v/>
      </c>
      <c r="P16" s="122" t="str">
        <f>IF(P15="","",INT(IF(1+('DB-Rud'!S$109-P15)/(('DB-Rud'!S$109-'DB-Rud'!S$108)/19)&gt;20,"20",IF(1+('DB-Rud'!S$109-P15)/(('DB-Rud'!S$109-'DB-Rud'!S$108)/19)&lt;0,0,1+(('DB-Rud'!S$109-P15)/(('DB-Rud'!S$109-'DB-Rud'!S$108)/19))))))</f>
        <v/>
      </c>
      <c r="Q16" s="122" t="str">
        <f>IF(Q15="","",INT(IF(1+('DB-Rud'!T$109-Q15)/(('DB-Rud'!T$109-'DB-Rud'!T$108)/19)&gt;20,"20",IF(1+('DB-Rud'!T$109-Q15)/(('DB-Rud'!T$109-'DB-Rud'!T$108)/19)&lt;0,0,1+(('DB-Rud'!T$109-Q15)/(('DB-Rud'!T$109-'DB-Rud'!T$108)/19))))))</f>
        <v/>
      </c>
      <c r="R16" s="122" t="str">
        <f>IF(R15="","",INT(IF(1+('DB-Rud'!U$109-R15)/(('DB-Rud'!U$109-'DB-Rud'!U$108)/19)&gt;20,"20",IF(1+('DB-Rud'!U$109-R15)/(('DB-Rud'!U$109-'DB-Rud'!U$108)/19)&lt;0,0,1+(('DB-Rud'!U$109-R15)/(('DB-Rud'!U$109-'DB-Rud'!U$108)/19))))))</f>
        <v/>
      </c>
      <c r="S16" s="122" t="str">
        <f>IF(S15="","",INT(IF(1+('DB-Rud'!V$109-S15)/(('DB-Rud'!V$109-'DB-Rud'!V$108)/19)&gt;20,"20",IF(1+('DB-Rud'!V$109-S15)/(('DB-Rud'!V$109-'DB-Rud'!V$108)/19)&lt;0,0,1+(('DB-Rud'!V$109-S15)/(('DB-Rud'!V$109-'DB-Rud'!V$108)/19))))))</f>
        <v/>
      </c>
      <c r="U16" s="244"/>
      <c r="W16" s="105">
        <f>IFERROR(INT(MAX(C16,I16,L16,O16)),"")</f>
        <v>0</v>
      </c>
      <c r="X16" s="105">
        <f>IFERROR(INT(MAX(D16,J16,M16,P16)),"")</f>
        <v>0</v>
      </c>
      <c r="Y16" s="105">
        <f>IFERROR(INT(MAX(R16,R16)),"")</f>
        <v>0</v>
      </c>
      <c r="Z16" s="105">
        <f t="shared" ref="Z16" si="24">Y16+X16+W16</f>
        <v>0</v>
      </c>
      <c r="AA16" s="97"/>
      <c r="AB16" s="105">
        <f>IFERROR(INT(MAX(D16,J16,M16,P16)),"")</f>
        <v>0</v>
      </c>
      <c r="AC16" s="105">
        <f>IFERROR(INT(MAX(E16,K16,N16,Q16)),"")</f>
        <v>0</v>
      </c>
      <c r="AD16" s="105">
        <f t="shared" ref="AD16" si="25">IFERROR(AC16+AB16,"")</f>
        <v>0</v>
      </c>
      <c r="AE16" s="97"/>
      <c r="AF16" s="105">
        <f>IFERROR(INT(MAX(R16,R16)),"")</f>
        <v>0</v>
      </c>
      <c r="AG16" s="105">
        <f>IFERROR(INT(MAX(S16,S16)),"")</f>
        <v>0</v>
      </c>
      <c r="AH16" s="105">
        <f t="shared" ref="AH16" si="26">IFERROR(AG16+AF16,"")</f>
        <v>0</v>
      </c>
      <c r="AI16" s="97"/>
      <c r="AJ16" s="105">
        <f>IFERROR(INT(MAX(F16,F16)),"")</f>
        <v>0</v>
      </c>
      <c r="AK16" s="105">
        <f>IFERROR(INT(MAX(G16,G16)),"")</f>
        <v>0</v>
      </c>
      <c r="AL16" s="105">
        <f>IFERROR(INT(MAX(H16,H16)),"")</f>
        <v>0</v>
      </c>
      <c r="AM16" s="105">
        <f t="shared" ref="AM16" si="27">IFERROR(MAX((AJ16+AL16),(AK16+AJ16)),"")</f>
        <v>0</v>
      </c>
      <c r="AN16" s="2"/>
      <c r="AO16" s="242"/>
    </row>
    <row r="18" spans="1:41" s="1" customFormat="1" ht="16" customHeight="1">
      <c r="A18" s="126" t="s">
        <v>855</v>
      </c>
      <c r="B18" s="99" t="s">
        <v>847</v>
      </c>
      <c r="C18" s="129" t="s">
        <v>858</v>
      </c>
      <c r="D18" s="100"/>
      <c r="E18" s="100"/>
      <c r="F18" s="101" t="s">
        <v>852</v>
      </c>
      <c r="G18" s="130" t="s">
        <v>859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2"/>
      <c r="U18" s="111" t="str">
        <f t="shared" ref="U18" si="28">IF(U19&gt;=60,"ok","")</f>
        <v/>
      </c>
      <c r="V18" s="6"/>
      <c r="W18" s="249" t="str">
        <f>IFERROR(IF(Z20&gt;=31,"ok",""),"")</f>
        <v/>
      </c>
      <c r="X18" s="250"/>
      <c r="Y18" s="250"/>
      <c r="Z18" s="251"/>
      <c r="AB18" s="249" t="str">
        <f t="shared" ref="AB18" si="29">IFERROR(IF(AD20&gt;=22,"ok",""),"")</f>
        <v/>
      </c>
      <c r="AC18" s="250"/>
      <c r="AD18" s="251"/>
      <c r="AF18" s="249" t="str">
        <f t="shared" ref="AF18" si="30">IFERROR(IF(AH20&gt;=22,"ok",""),"")</f>
        <v/>
      </c>
      <c r="AG18" s="250"/>
      <c r="AH18" s="251"/>
      <c r="AJ18" s="249" t="str">
        <f t="shared" ref="AJ18" si="31">IFERROR(IF(AM20&gt;=22,"ok",""),"")</f>
        <v/>
      </c>
      <c r="AK18" s="250"/>
      <c r="AL18" s="250"/>
      <c r="AM18" s="251"/>
      <c r="AO18" s="240" t="str">
        <f t="shared" ref="AO18" si="32">IF(OR(AND(U18="ok",W18="ok"),AND(U18="ok",AB18="ok"),AND(U18="ok",AF18="ok"),AND(U18="ok",AJ18="ok"))=TRUE,"LK-Kriterien vollständig erfüllt","")</f>
        <v/>
      </c>
    </row>
    <row r="19" spans="1:41" ht="13" customHeight="1">
      <c r="A19" s="107">
        <v>2012</v>
      </c>
      <c r="B19" s="108" t="s">
        <v>853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U19" s="252"/>
      <c r="W19" s="106" t="s">
        <v>916</v>
      </c>
      <c r="X19" s="106" t="s">
        <v>848</v>
      </c>
      <c r="Y19" s="106" t="s">
        <v>16</v>
      </c>
      <c r="Z19" s="106" t="s">
        <v>860</v>
      </c>
      <c r="AA19" s="2"/>
      <c r="AB19" s="106" t="s">
        <v>848</v>
      </c>
      <c r="AC19" s="106" t="s">
        <v>849</v>
      </c>
      <c r="AD19" s="106" t="s">
        <v>860</v>
      </c>
      <c r="AE19" s="2"/>
      <c r="AF19" s="104" t="s">
        <v>16</v>
      </c>
      <c r="AG19" s="104" t="s">
        <v>17</v>
      </c>
      <c r="AH19" s="106" t="s">
        <v>860</v>
      </c>
      <c r="AI19" s="2"/>
      <c r="AJ19" s="104" t="s">
        <v>4</v>
      </c>
      <c r="AK19" s="104" t="s">
        <v>5</v>
      </c>
      <c r="AL19" s="104" t="s">
        <v>6</v>
      </c>
      <c r="AM19" s="106" t="s">
        <v>860</v>
      </c>
      <c r="AO19" s="241"/>
    </row>
    <row r="20" spans="1:41" ht="13" customHeight="1">
      <c r="A20" s="127" t="s">
        <v>856</v>
      </c>
      <c r="B20" s="109" t="s">
        <v>851</v>
      </c>
      <c r="C20" s="122" t="str">
        <f>IF(C19="","",INT(IF(1+('DB-Rud'!F$109-C19)/(('DB-Rud'!F$109-'DB-Rud'!F$108)/19)&gt;20,"20",IF(1+('DB-Rud'!F$109-C19)/(('DB-Rud'!F$109-'DB-Rud'!F$108)/19)&lt;0,0,1+(('DB-Rud'!F$109-C19)/(('DB-Rud'!F$109-'DB-Rud'!F$108)/19))))))</f>
        <v/>
      </c>
      <c r="D20" s="122" t="str">
        <f>IF(D19="","",INT(IF(1+('DB-Rud'!G$109-D19)/(('DB-Rud'!G$109-'DB-Rud'!G$108)/19)&gt;20,"20",IF(1+('DB-Rud'!G$109-D19)/(('DB-Rud'!G$109-'DB-Rud'!G$108)/19)&lt;0,0,1+(('DB-Rud'!G$109-D19)/(('DB-Rud'!G$109-'DB-Rud'!G$108)/19))))))</f>
        <v/>
      </c>
      <c r="E20" s="122" t="str">
        <f>IF(E19="","",INT(IF(1+('DB-Rud'!H$109-E19)/(('DB-Rud'!H$109-'DB-Rud'!H$108)/19)&gt;20,"20",IF(1+('DB-Rud'!H$109-E19)/(('DB-Rud'!H$109-'DB-Rud'!H$108)/19)&lt;0,0,1+(('DB-Rud'!H$109-E19)/(('DB-Rud'!H$109-'DB-Rud'!H$108)/19))))))</f>
        <v/>
      </c>
      <c r="F20" s="122" t="str">
        <f>IF(F19="","",INT(IF(1+('DB-Rud'!I$109-F19)/(('DB-Rud'!I$109-'DB-Rud'!I$108)/19)&gt;20,"20",IF(1+('DB-Rud'!I$109-F19)/(('DB-Rud'!I$109-'DB-Rud'!I$108)/19)&lt;0,0,1+(('DB-Rud'!I$109-F19)/(('DB-Rud'!I$109-'DB-Rud'!I$108)/19))))))</f>
        <v/>
      </c>
      <c r="G20" s="122" t="str">
        <f>IF(G19="","",INT(IF(1+('DB-Rud'!J$109-G19)/(('DB-Rud'!J$109-'DB-Rud'!J$108)/19)&gt;20,"20",IF(1+('DB-Rud'!J$109-G19)/(('DB-Rud'!J$109-'DB-Rud'!J$108)/19)&lt;0,0,1+(('DB-Rud'!J$109-G19)/(('DB-Rud'!J$109-'DB-Rud'!J$108)/19))))))</f>
        <v/>
      </c>
      <c r="H20" s="122" t="str">
        <f>IF(H19="","",INT(IF(1+('DB-Rud'!K$109-H19)/(('DB-Rud'!K$109-'DB-Rud'!K$108)/19)&gt;20,"20",IF(1+('DB-Rud'!K$109-H19)/(('DB-Rud'!K$109-'DB-Rud'!K$108)/19)&lt;0,0,1+(('DB-Rud'!K$109-H19)/(('DB-Rud'!K$109-'DB-Rud'!K$108)/19))))))</f>
        <v/>
      </c>
      <c r="I20" s="122" t="str">
        <f>IF(I19="","",INT(IF(1+('DB-Rud'!L$109-I19)/(('DB-Rud'!L$109-'DB-Rud'!L$108)/19)&gt;20,"20",IF(1+('DB-Rud'!L$109-I19)/(('DB-Rud'!L$109-'DB-Rud'!L$108)/19)&lt;0,0,1+(('DB-Rud'!L$109-I19)/(('DB-Rud'!L$109-'DB-Rud'!L$108)/19))))))</f>
        <v/>
      </c>
      <c r="J20" s="122" t="str">
        <f>IF(J19="","",INT(IF(1+('DB-Rud'!M$109-J19)/(('DB-Rud'!M$109-'DB-Rud'!M$108)/19)&gt;20,"20",IF(1+('DB-Rud'!M$109-J19)/(('DB-Rud'!M$109-'DB-Rud'!M$108)/19)&lt;0,0,1+(('DB-Rud'!M$109-J19)/(('DB-Rud'!M$109-'DB-Rud'!M$108)/19))))))</f>
        <v/>
      </c>
      <c r="K20" s="122" t="str">
        <f>IF(K19="","",INT(IF(1+('DB-Rud'!N$109-K19)/(('DB-Rud'!N$109-'DB-Rud'!N$108)/19)&gt;20,"20",IF(1+('DB-Rud'!N$109-K19)/(('DB-Rud'!N$109-'DB-Rud'!N$108)/19)&lt;0,0,1+(('DB-Rud'!N$109-K19)/(('DB-Rud'!N$109-'DB-Rud'!N$108)/19))))))</f>
        <v/>
      </c>
      <c r="L20" s="122" t="str">
        <f>IF(L19="","",INT(IF(1+('DB-Rud'!O$109-L19)/(('DB-Rud'!O$109-'DB-Rud'!O$108)/19)&gt;20,"20",IF(1+('DB-Rud'!O$109-L19)/(('DB-Rud'!O$109-'DB-Rud'!O$108)/19)&lt;0,0,1+(('DB-Rud'!O$109-L19)/(('DB-Rud'!O$109-'DB-Rud'!O$108)/19))))))</f>
        <v/>
      </c>
      <c r="M20" s="122" t="str">
        <f>IF(M19="","",INT(IF(1+('DB-Rud'!P$109-M19)/(('DB-Rud'!P$109-'DB-Rud'!P$108)/19)&gt;20,"20",IF(1+('DB-Rud'!P$109-M19)/(('DB-Rud'!P$109-'DB-Rud'!P$108)/19)&lt;0,0,1+(('DB-Rud'!P$109-M19)/(('DB-Rud'!P$109-'DB-Rud'!P$108)/19))))))</f>
        <v/>
      </c>
      <c r="N20" s="122" t="str">
        <f>IF(N19="","",INT(IF(1+('DB-Rud'!Q$109-N19)/(('DB-Rud'!Q$109-'DB-Rud'!Q$108)/19)&gt;20,"20",IF(1+('DB-Rud'!Q$109-N19)/(('DB-Rud'!Q$109-'DB-Rud'!Q$108)/19)&lt;0,0,1+(('DB-Rud'!Q$109-N19)/(('DB-Rud'!Q$109-'DB-Rud'!Q$108)/19))))))</f>
        <v/>
      </c>
      <c r="O20" s="122" t="str">
        <f>IF(O19="","",INT(IF(1+('DB-Rud'!R$109-O19)/(('DB-Rud'!R$109-'DB-Rud'!R$108)/19)&gt;20,"20",IF(1+('DB-Rud'!R$109-O19)/(('DB-Rud'!R$109-'DB-Rud'!R$108)/19)&lt;0,0,1+(('DB-Rud'!R$109-O19)/(('DB-Rud'!R$109-'DB-Rud'!R$108)/19))))))</f>
        <v/>
      </c>
      <c r="P20" s="122" t="str">
        <f>IF(P19="","",INT(IF(1+('DB-Rud'!S$109-P19)/(('DB-Rud'!S$109-'DB-Rud'!S$108)/19)&gt;20,"20",IF(1+('DB-Rud'!S$109-P19)/(('DB-Rud'!S$109-'DB-Rud'!S$108)/19)&lt;0,0,1+(('DB-Rud'!S$109-P19)/(('DB-Rud'!S$109-'DB-Rud'!S$108)/19))))))</f>
        <v/>
      </c>
      <c r="Q20" s="122" t="str">
        <f>IF(Q19="","",INT(IF(1+('DB-Rud'!T$109-Q19)/(('DB-Rud'!T$109-'DB-Rud'!T$108)/19)&gt;20,"20",IF(1+('DB-Rud'!T$109-Q19)/(('DB-Rud'!T$109-'DB-Rud'!T$108)/19)&lt;0,0,1+(('DB-Rud'!T$109-Q19)/(('DB-Rud'!T$109-'DB-Rud'!T$108)/19))))))</f>
        <v/>
      </c>
      <c r="R20" s="122" t="str">
        <f>IF(R19="","",INT(IF(1+('DB-Rud'!U$109-R19)/(('DB-Rud'!U$109-'DB-Rud'!U$108)/19)&gt;20,"20",IF(1+('DB-Rud'!U$109-R19)/(('DB-Rud'!U$109-'DB-Rud'!U$108)/19)&lt;0,0,1+(('DB-Rud'!U$109-R19)/(('DB-Rud'!U$109-'DB-Rud'!U$108)/19))))))</f>
        <v/>
      </c>
      <c r="S20" s="122" t="str">
        <f>IF(S19="","",INT(IF(1+('DB-Rud'!V$109-S19)/(('DB-Rud'!V$109-'DB-Rud'!V$108)/19)&gt;20,"20",IF(1+('DB-Rud'!V$109-S19)/(('DB-Rud'!V$109-'DB-Rud'!V$108)/19)&lt;0,0,1+(('DB-Rud'!V$109-S19)/(('DB-Rud'!V$109-'DB-Rud'!V$108)/19))))))</f>
        <v/>
      </c>
      <c r="U20" s="244"/>
      <c r="W20" s="105">
        <f>IFERROR(INT(MAX(C20,I20,L20,O20)),"")</f>
        <v>0</v>
      </c>
      <c r="X20" s="105">
        <f>IFERROR(INT(MAX(D20,J20,M20,P20)),"")</f>
        <v>0</v>
      </c>
      <c r="Y20" s="105">
        <f>IFERROR(INT(MAX(R20,R20)),"")</f>
        <v>0</v>
      </c>
      <c r="Z20" s="105">
        <f t="shared" ref="Z20" si="33">Y20+X20+W20</f>
        <v>0</v>
      </c>
      <c r="AA20" s="97"/>
      <c r="AB20" s="105">
        <f>IFERROR(INT(MAX(D20,J20,M20,P20)),"")</f>
        <v>0</v>
      </c>
      <c r="AC20" s="105">
        <f>IFERROR(INT(MAX(E20,K20,N20,Q20)),"")</f>
        <v>0</v>
      </c>
      <c r="AD20" s="105">
        <f t="shared" ref="AD20" si="34">IFERROR(AC20+AB20,"")</f>
        <v>0</v>
      </c>
      <c r="AE20" s="97"/>
      <c r="AF20" s="105">
        <f>IFERROR(INT(MAX(R20,R20)),"")</f>
        <v>0</v>
      </c>
      <c r="AG20" s="105">
        <f>IFERROR(INT(MAX(S20,S20)),"")</f>
        <v>0</v>
      </c>
      <c r="AH20" s="105">
        <f t="shared" ref="AH20" si="35">IFERROR(AG20+AF20,"")</f>
        <v>0</v>
      </c>
      <c r="AI20" s="97"/>
      <c r="AJ20" s="105">
        <f>IFERROR(INT(MAX(F20,F20)),"")</f>
        <v>0</v>
      </c>
      <c r="AK20" s="105">
        <f>IFERROR(INT(MAX(G20,G20)),"")</f>
        <v>0</v>
      </c>
      <c r="AL20" s="105">
        <f>IFERROR(INT(MAX(H20,H20)),"")</f>
        <v>0</v>
      </c>
      <c r="AM20" s="105">
        <f t="shared" ref="AM20" si="36">IFERROR(MAX((AJ20+AL20),(AK20+AJ20)),"")</f>
        <v>0</v>
      </c>
      <c r="AN20" s="2"/>
      <c r="AO20" s="242"/>
    </row>
    <row r="22" spans="1:41" s="1" customFormat="1" ht="16" customHeight="1">
      <c r="A22" s="126" t="s">
        <v>855</v>
      </c>
      <c r="B22" s="99" t="s">
        <v>847</v>
      </c>
      <c r="C22" s="129" t="s">
        <v>858</v>
      </c>
      <c r="D22" s="100"/>
      <c r="E22" s="100"/>
      <c r="F22" s="101" t="s">
        <v>852</v>
      </c>
      <c r="G22" s="130" t="s">
        <v>859</v>
      </c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2"/>
      <c r="U22" s="111" t="str">
        <f t="shared" ref="U22" si="37">IF(U23&gt;=60,"ok","")</f>
        <v/>
      </c>
      <c r="V22" s="6"/>
      <c r="W22" s="249" t="str">
        <f>IFERROR(IF(Z24&gt;=31,"ok",""),"")</f>
        <v/>
      </c>
      <c r="X22" s="250"/>
      <c r="Y22" s="250"/>
      <c r="Z22" s="251"/>
      <c r="AB22" s="249" t="str">
        <f t="shared" ref="AB22" si="38">IFERROR(IF(AD24&gt;=22,"ok",""),"")</f>
        <v/>
      </c>
      <c r="AC22" s="250"/>
      <c r="AD22" s="251"/>
      <c r="AF22" s="249" t="str">
        <f t="shared" ref="AF22" si="39">IFERROR(IF(AH24&gt;=22,"ok",""),"")</f>
        <v/>
      </c>
      <c r="AG22" s="250"/>
      <c r="AH22" s="251"/>
      <c r="AJ22" s="249" t="str">
        <f t="shared" ref="AJ22" si="40">IFERROR(IF(AM24&gt;=22,"ok",""),"")</f>
        <v/>
      </c>
      <c r="AK22" s="250"/>
      <c r="AL22" s="250"/>
      <c r="AM22" s="251"/>
      <c r="AO22" s="240" t="str">
        <f t="shared" ref="AO22" si="41">IF(OR(AND(U22="ok",W22="ok"),AND(U22="ok",AB22="ok"),AND(U22="ok",AF22="ok"),AND(U22="ok",AJ22="ok"))=TRUE,"LK-Kriterien vollständig erfüllt","")</f>
        <v/>
      </c>
    </row>
    <row r="23" spans="1:41" ht="13" customHeight="1">
      <c r="A23" s="107">
        <v>2012</v>
      </c>
      <c r="B23" s="108" t="s">
        <v>853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U23" s="252"/>
      <c r="W23" s="106" t="s">
        <v>916</v>
      </c>
      <c r="X23" s="106" t="s">
        <v>848</v>
      </c>
      <c r="Y23" s="106" t="s">
        <v>16</v>
      </c>
      <c r="Z23" s="106" t="s">
        <v>860</v>
      </c>
      <c r="AA23" s="2"/>
      <c r="AB23" s="106" t="s">
        <v>848</v>
      </c>
      <c r="AC23" s="106" t="s">
        <v>849</v>
      </c>
      <c r="AD23" s="106" t="s">
        <v>860</v>
      </c>
      <c r="AE23" s="2"/>
      <c r="AF23" s="104" t="s">
        <v>16</v>
      </c>
      <c r="AG23" s="104" t="s">
        <v>17</v>
      </c>
      <c r="AH23" s="106" t="s">
        <v>860</v>
      </c>
      <c r="AI23" s="2"/>
      <c r="AJ23" s="104" t="s">
        <v>4</v>
      </c>
      <c r="AK23" s="104" t="s">
        <v>5</v>
      </c>
      <c r="AL23" s="104" t="s">
        <v>6</v>
      </c>
      <c r="AM23" s="106" t="s">
        <v>860</v>
      </c>
      <c r="AO23" s="241"/>
    </row>
    <row r="24" spans="1:41" ht="13" customHeight="1">
      <c r="A24" s="127" t="s">
        <v>856</v>
      </c>
      <c r="B24" s="109" t="s">
        <v>851</v>
      </c>
      <c r="C24" s="122" t="str">
        <f>IF(C23="","",INT(IF(1+('DB-Rud'!F$109-C23)/(('DB-Rud'!F$109-'DB-Rud'!F$108)/19)&gt;20,"20",IF(1+('DB-Rud'!F$109-C23)/(('DB-Rud'!F$109-'DB-Rud'!F$108)/19)&lt;0,0,1+(('DB-Rud'!F$109-C23)/(('DB-Rud'!F$109-'DB-Rud'!F$108)/19))))))</f>
        <v/>
      </c>
      <c r="D24" s="122" t="str">
        <f>IF(D23="","",INT(IF(1+('DB-Rud'!G$109-D23)/(('DB-Rud'!G$109-'DB-Rud'!G$108)/19)&gt;20,"20",IF(1+('DB-Rud'!G$109-D23)/(('DB-Rud'!G$109-'DB-Rud'!G$108)/19)&lt;0,0,1+(('DB-Rud'!G$109-D23)/(('DB-Rud'!G$109-'DB-Rud'!G$108)/19))))))</f>
        <v/>
      </c>
      <c r="E24" s="122" t="str">
        <f>IF(E23="","",INT(IF(1+('DB-Rud'!H$109-E23)/(('DB-Rud'!H$109-'DB-Rud'!H$108)/19)&gt;20,"20",IF(1+('DB-Rud'!H$109-E23)/(('DB-Rud'!H$109-'DB-Rud'!H$108)/19)&lt;0,0,1+(('DB-Rud'!H$109-E23)/(('DB-Rud'!H$109-'DB-Rud'!H$108)/19))))))</f>
        <v/>
      </c>
      <c r="F24" s="122" t="str">
        <f>IF(F23="","",INT(IF(1+('DB-Rud'!I$109-F23)/(('DB-Rud'!I$109-'DB-Rud'!I$108)/19)&gt;20,"20",IF(1+('DB-Rud'!I$109-F23)/(('DB-Rud'!I$109-'DB-Rud'!I$108)/19)&lt;0,0,1+(('DB-Rud'!I$109-F23)/(('DB-Rud'!I$109-'DB-Rud'!I$108)/19))))))</f>
        <v/>
      </c>
      <c r="G24" s="122" t="str">
        <f>IF(G23="","",INT(IF(1+('DB-Rud'!J$109-G23)/(('DB-Rud'!J$109-'DB-Rud'!J$108)/19)&gt;20,"20",IF(1+('DB-Rud'!J$109-G23)/(('DB-Rud'!J$109-'DB-Rud'!J$108)/19)&lt;0,0,1+(('DB-Rud'!J$109-G23)/(('DB-Rud'!J$109-'DB-Rud'!J$108)/19))))))</f>
        <v/>
      </c>
      <c r="H24" s="122" t="str">
        <f>IF(H23="","",INT(IF(1+('DB-Rud'!K$109-H23)/(('DB-Rud'!K$109-'DB-Rud'!K$108)/19)&gt;20,"20",IF(1+('DB-Rud'!K$109-H23)/(('DB-Rud'!K$109-'DB-Rud'!K$108)/19)&lt;0,0,1+(('DB-Rud'!K$109-H23)/(('DB-Rud'!K$109-'DB-Rud'!K$108)/19))))))</f>
        <v/>
      </c>
      <c r="I24" s="122" t="str">
        <f>IF(I23="","",INT(IF(1+('DB-Rud'!L$109-I23)/(('DB-Rud'!L$109-'DB-Rud'!L$108)/19)&gt;20,"20",IF(1+('DB-Rud'!L$109-I23)/(('DB-Rud'!L$109-'DB-Rud'!L$108)/19)&lt;0,0,1+(('DB-Rud'!L$109-I23)/(('DB-Rud'!L$109-'DB-Rud'!L$108)/19))))))</f>
        <v/>
      </c>
      <c r="J24" s="122" t="str">
        <f>IF(J23="","",INT(IF(1+('DB-Rud'!M$109-J23)/(('DB-Rud'!M$109-'DB-Rud'!M$108)/19)&gt;20,"20",IF(1+('DB-Rud'!M$109-J23)/(('DB-Rud'!M$109-'DB-Rud'!M$108)/19)&lt;0,0,1+(('DB-Rud'!M$109-J23)/(('DB-Rud'!M$109-'DB-Rud'!M$108)/19))))))</f>
        <v/>
      </c>
      <c r="K24" s="122" t="str">
        <f>IF(K23="","",INT(IF(1+('DB-Rud'!N$109-K23)/(('DB-Rud'!N$109-'DB-Rud'!N$108)/19)&gt;20,"20",IF(1+('DB-Rud'!N$109-K23)/(('DB-Rud'!N$109-'DB-Rud'!N$108)/19)&lt;0,0,1+(('DB-Rud'!N$109-K23)/(('DB-Rud'!N$109-'DB-Rud'!N$108)/19))))))</f>
        <v/>
      </c>
      <c r="L24" s="122" t="str">
        <f>IF(L23="","",INT(IF(1+('DB-Rud'!O$109-L23)/(('DB-Rud'!O$109-'DB-Rud'!O$108)/19)&gt;20,"20",IF(1+('DB-Rud'!O$109-L23)/(('DB-Rud'!O$109-'DB-Rud'!O$108)/19)&lt;0,0,1+(('DB-Rud'!O$109-L23)/(('DB-Rud'!O$109-'DB-Rud'!O$108)/19))))))</f>
        <v/>
      </c>
      <c r="M24" s="122" t="str">
        <f>IF(M23="","",INT(IF(1+('DB-Rud'!P$109-M23)/(('DB-Rud'!P$109-'DB-Rud'!P$108)/19)&gt;20,"20",IF(1+('DB-Rud'!P$109-M23)/(('DB-Rud'!P$109-'DB-Rud'!P$108)/19)&lt;0,0,1+(('DB-Rud'!P$109-M23)/(('DB-Rud'!P$109-'DB-Rud'!P$108)/19))))))</f>
        <v/>
      </c>
      <c r="N24" s="122" t="str">
        <f>IF(N23="","",INT(IF(1+('DB-Rud'!Q$109-N23)/(('DB-Rud'!Q$109-'DB-Rud'!Q$108)/19)&gt;20,"20",IF(1+('DB-Rud'!Q$109-N23)/(('DB-Rud'!Q$109-'DB-Rud'!Q$108)/19)&lt;0,0,1+(('DB-Rud'!Q$109-N23)/(('DB-Rud'!Q$109-'DB-Rud'!Q$108)/19))))))</f>
        <v/>
      </c>
      <c r="O24" s="122" t="str">
        <f>IF(O23="","",INT(IF(1+('DB-Rud'!R$109-O23)/(('DB-Rud'!R$109-'DB-Rud'!R$108)/19)&gt;20,"20",IF(1+('DB-Rud'!R$109-O23)/(('DB-Rud'!R$109-'DB-Rud'!R$108)/19)&lt;0,0,1+(('DB-Rud'!R$109-O23)/(('DB-Rud'!R$109-'DB-Rud'!R$108)/19))))))</f>
        <v/>
      </c>
      <c r="P24" s="122" t="str">
        <f>IF(P23="","",INT(IF(1+('DB-Rud'!S$109-P23)/(('DB-Rud'!S$109-'DB-Rud'!S$108)/19)&gt;20,"20",IF(1+('DB-Rud'!S$109-P23)/(('DB-Rud'!S$109-'DB-Rud'!S$108)/19)&lt;0,0,1+(('DB-Rud'!S$109-P23)/(('DB-Rud'!S$109-'DB-Rud'!S$108)/19))))))</f>
        <v/>
      </c>
      <c r="Q24" s="122" t="str">
        <f>IF(Q23="","",INT(IF(1+('DB-Rud'!T$109-Q23)/(('DB-Rud'!T$109-'DB-Rud'!T$108)/19)&gt;20,"20",IF(1+('DB-Rud'!T$109-Q23)/(('DB-Rud'!T$109-'DB-Rud'!T$108)/19)&lt;0,0,1+(('DB-Rud'!T$109-Q23)/(('DB-Rud'!T$109-'DB-Rud'!T$108)/19))))))</f>
        <v/>
      </c>
      <c r="R24" s="122" t="str">
        <f>IF(R23="","",INT(IF(1+('DB-Rud'!U$109-R23)/(('DB-Rud'!U$109-'DB-Rud'!U$108)/19)&gt;20,"20",IF(1+('DB-Rud'!U$109-R23)/(('DB-Rud'!U$109-'DB-Rud'!U$108)/19)&lt;0,0,1+(('DB-Rud'!U$109-R23)/(('DB-Rud'!U$109-'DB-Rud'!U$108)/19))))))</f>
        <v/>
      </c>
      <c r="S24" s="122" t="str">
        <f>IF(S23="","",INT(IF(1+('DB-Rud'!V$109-S23)/(('DB-Rud'!V$109-'DB-Rud'!V$108)/19)&gt;20,"20",IF(1+('DB-Rud'!V$109-S23)/(('DB-Rud'!V$109-'DB-Rud'!V$108)/19)&lt;0,0,1+(('DB-Rud'!V$109-S23)/(('DB-Rud'!V$109-'DB-Rud'!V$108)/19))))))</f>
        <v/>
      </c>
      <c r="U24" s="244"/>
      <c r="W24" s="105">
        <f>IFERROR(INT(MAX(C24,I24,L24,O24)),"")</f>
        <v>0</v>
      </c>
      <c r="X24" s="105">
        <f>IFERROR(INT(MAX(D24,J24,M24,P24)),"")</f>
        <v>0</v>
      </c>
      <c r="Y24" s="105">
        <f>IFERROR(INT(MAX(R24,R24)),"")</f>
        <v>0</v>
      </c>
      <c r="Z24" s="105">
        <f t="shared" ref="Z24" si="42">Y24+X24+W24</f>
        <v>0</v>
      </c>
      <c r="AA24" s="97"/>
      <c r="AB24" s="105">
        <f>IFERROR(INT(MAX(D24,J24,M24,P24)),"")</f>
        <v>0</v>
      </c>
      <c r="AC24" s="105">
        <f>IFERROR(INT(MAX(E24,K24,N24,Q24)),"")</f>
        <v>0</v>
      </c>
      <c r="AD24" s="105">
        <f t="shared" ref="AD24" si="43">IFERROR(AC24+AB24,"")</f>
        <v>0</v>
      </c>
      <c r="AE24" s="97"/>
      <c r="AF24" s="105">
        <f>IFERROR(INT(MAX(R24,R24)),"")</f>
        <v>0</v>
      </c>
      <c r="AG24" s="105">
        <f>IFERROR(INT(MAX(S24,S24)),"")</f>
        <v>0</v>
      </c>
      <c r="AH24" s="105">
        <f t="shared" ref="AH24" si="44">IFERROR(AG24+AF24,"")</f>
        <v>0</v>
      </c>
      <c r="AI24" s="97"/>
      <c r="AJ24" s="105">
        <f>IFERROR(INT(MAX(F24,F24)),"")</f>
        <v>0</v>
      </c>
      <c r="AK24" s="105">
        <f>IFERROR(INT(MAX(G24,G24)),"")</f>
        <v>0</v>
      </c>
      <c r="AL24" s="105">
        <f>IFERROR(INT(MAX(H24,H24)),"")</f>
        <v>0</v>
      </c>
      <c r="AM24" s="105">
        <f t="shared" ref="AM24" si="45">IFERROR(MAX((AJ24+AL24),(AK24+AJ24)),"")</f>
        <v>0</v>
      </c>
      <c r="AN24" s="2"/>
      <c r="AO24" s="242"/>
    </row>
    <row r="26" spans="1:41" s="1" customFormat="1" ht="16" customHeight="1">
      <c r="A26" s="126" t="s">
        <v>855</v>
      </c>
      <c r="B26" s="99" t="s">
        <v>847</v>
      </c>
      <c r="C26" s="129" t="s">
        <v>858</v>
      </c>
      <c r="D26" s="100"/>
      <c r="E26" s="100"/>
      <c r="F26" s="101" t="s">
        <v>852</v>
      </c>
      <c r="G26" s="130" t="s">
        <v>859</v>
      </c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2"/>
      <c r="U26" s="111" t="str">
        <f t="shared" ref="U26" si="46">IF(U27&gt;=60,"ok","")</f>
        <v/>
      </c>
      <c r="V26" s="6"/>
      <c r="W26" s="249" t="str">
        <f>IFERROR(IF(Z28&gt;=31,"ok",""),"")</f>
        <v/>
      </c>
      <c r="X26" s="250"/>
      <c r="Y26" s="250"/>
      <c r="Z26" s="251"/>
      <c r="AB26" s="249" t="str">
        <f t="shared" ref="AB26" si="47">IFERROR(IF(AD28&gt;=22,"ok",""),"")</f>
        <v/>
      </c>
      <c r="AC26" s="250"/>
      <c r="AD26" s="251"/>
      <c r="AF26" s="249" t="str">
        <f t="shared" ref="AF26" si="48">IFERROR(IF(AH28&gt;=22,"ok",""),"")</f>
        <v/>
      </c>
      <c r="AG26" s="250"/>
      <c r="AH26" s="251"/>
      <c r="AJ26" s="249" t="str">
        <f t="shared" ref="AJ26" si="49">IFERROR(IF(AM28&gt;=22,"ok",""),"")</f>
        <v/>
      </c>
      <c r="AK26" s="250"/>
      <c r="AL26" s="250"/>
      <c r="AM26" s="251"/>
      <c r="AO26" s="240" t="str">
        <f t="shared" ref="AO26" si="50">IF(OR(AND(U26="ok",W26="ok"),AND(U26="ok",AB26="ok"),AND(U26="ok",AF26="ok"),AND(U26="ok",AJ26="ok"))=TRUE,"LK-Kriterien vollständig erfüllt","")</f>
        <v/>
      </c>
    </row>
    <row r="27" spans="1:41" ht="13" customHeight="1">
      <c r="A27" s="107">
        <v>2012</v>
      </c>
      <c r="B27" s="108" t="s">
        <v>853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U27" s="252"/>
      <c r="W27" s="106" t="s">
        <v>916</v>
      </c>
      <c r="X27" s="106" t="s">
        <v>848</v>
      </c>
      <c r="Y27" s="106" t="s">
        <v>16</v>
      </c>
      <c r="Z27" s="106" t="s">
        <v>860</v>
      </c>
      <c r="AA27" s="2"/>
      <c r="AB27" s="106" t="s">
        <v>848</v>
      </c>
      <c r="AC27" s="106" t="s">
        <v>849</v>
      </c>
      <c r="AD27" s="106" t="s">
        <v>860</v>
      </c>
      <c r="AE27" s="2"/>
      <c r="AF27" s="104" t="s">
        <v>16</v>
      </c>
      <c r="AG27" s="104" t="s">
        <v>17</v>
      </c>
      <c r="AH27" s="106" t="s">
        <v>860</v>
      </c>
      <c r="AI27" s="2"/>
      <c r="AJ27" s="104" t="s">
        <v>4</v>
      </c>
      <c r="AK27" s="104" t="s">
        <v>5</v>
      </c>
      <c r="AL27" s="104" t="s">
        <v>6</v>
      </c>
      <c r="AM27" s="106" t="s">
        <v>860</v>
      </c>
      <c r="AO27" s="241"/>
    </row>
    <row r="28" spans="1:41" ht="13" customHeight="1">
      <c r="A28" s="127" t="s">
        <v>856</v>
      </c>
      <c r="B28" s="109" t="s">
        <v>851</v>
      </c>
      <c r="C28" s="122" t="str">
        <f>IF(C27="","",INT(IF(1+('DB-Rud'!F$109-C27)/(('DB-Rud'!F$109-'DB-Rud'!F$108)/19)&gt;20,"20",IF(1+('DB-Rud'!F$109-C27)/(('DB-Rud'!F$109-'DB-Rud'!F$108)/19)&lt;0,0,1+(('DB-Rud'!F$109-C27)/(('DB-Rud'!F$109-'DB-Rud'!F$108)/19))))))</f>
        <v/>
      </c>
      <c r="D28" s="122" t="str">
        <f>IF(D27="","",INT(IF(1+('DB-Rud'!G$109-D27)/(('DB-Rud'!G$109-'DB-Rud'!G$108)/19)&gt;20,"20",IF(1+('DB-Rud'!G$109-D27)/(('DB-Rud'!G$109-'DB-Rud'!G$108)/19)&lt;0,0,1+(('DB-Rud'!G$109-D27)/(('DB-Rud'!G$109-'DB-Rud'!G$108)/19))))))</f>
        <v/>
      </c>
      <c r="E28" s="122" t="str">
        <f>IF(E27="","",INT(IF(1+('DB-Rud'!H$109-E27)/(('DB-Rud'!H$109-'DB-Rud'!H$108)/19)&gt;20,"20",IF(1+('DB-Rud'!H$109-E27)/(('DB-Rud'!H$109-'DB-Rud'!H$108)/19)&lt;0,0,1+(('DB-Rud'!H$109-E27)/(('DB-Rud'!H$109-'DB-Rud'!H$108)/19))))))</f>
        <v/>
      </c>
      <c r="F28" s="122" t="str">
        <f>IF(F27="","",INT(IF(1+('DB-Rud'!I$109-F27)/(('DB-Rud'!I$109-'DB-Rud'!I$108)/19)&gt;20,"20",IF(1+('DB-Rud'!I$109-F27)/(('DB-Rud'!I$109-'DB-Rud'!I$108)/19)&lt;0,0,1+(('DB-Rud'!I$109-F27)/(('DB-Rud'!I$109-'DB-Rud'!I$108)/19))))))</f>
        <v/>
      </c>
      <c r="G28" s="122" t="str">
        <f>IF(G27="","",INT(IF(1+('DB-Rud'!J$109-G27)/(('DB-Rud'!J$109-'DB-Rud'!J$108)/19)&gt;20,"20",IF(1+('DB-Rud'!J$109-G27)/(('DB-Rud'!J$109-'DB-Rud'!J$108)/19)&lt;0,0,1+(('DB-Rud'!J$109-G27)/(('DB-Rud'!J$109-'DB-Rud'!J$108)/19))))))</f>
        <v/>
      </c>
      <c r="H28" s="122" t="str">
        <f>IF(H27="","",INT(IF(1+('DB-Rud'!K$109-H27)/(('DB-Rud'!K$109-'DB-Rud'!K$108)/19)&gt;20,"20",IF(1+('DB-Rud'!K$109-H27)/(('DB-Rud'!K$109-'DB-Rud'!K$108)/19)&lt;0,0,1+(('DB-Rud'!K$109-H27)/(('DB-Rud'!K$109-'DB-Rud'!K$108)/19))))))</f>
        <v/>
      </c>
      <c r="I28" s="122" t="str">
        <f>IF(I27="","",INT(IF(1+('DB-Rud'!L$109-I27)/(('DB-Rud'!L$109-'DB-Rud'!L$108)/19)&gt;20,"20",IF(1+('DB-Rud'!L$109-I27)/(('DB-Rud'!L$109-'DB-Rud'!L$108)/19)&lt;0,0,1+(('DB-Rud'!L$109-I27)/(('DB-Rud'!L$109-'DB-Rud'!L$108)/19))))))</f>
        <v/>
      </c>
      <c r="J28" s="122" t="str">
        <f>IF(J27="","",INT(IF(1+('DB-Rud'!M$109-J27)/(('DB-Rud'!M$109-'DB-Rud'!M$108)/19)&gt;20,"20",IF(1+('DB-Rud'!M$109-J27)/(('DB-Rud'!M$109-'DB-Rud'!M$108)/19)&lt;0,0,1+(('DB-Rud'!M$109-J27)/(('DB-Rud'!M$109-'DB-Rud'!M$108)/19))))))</f>
        <v/>
      </c>
      <c r="K28" s="122" t="str">
        <f>IF(K27="","",INT(IF(1+('DB-Rud'!N$109-K27)/(('DB-Rud'!N$109-'DB-Rud'!N$108)/19)&gt;20,"20",IF(1+('DB-Rud'!N$109-K27)/(('DB-Rud'!N$109-'DB-Rud'!N$108)/19)&lt;0,0,1+(('DB-Rud'!N$109-K27)/(('DB-Rud'!N$109-'DB-Rud'!N$108)/19))))))</f>
        <v/>
      </c>
      <c r="L28" s="122" t="str">
        <f>IF(L27="","",INT(IF(1+('DB-Rud'!O$109-L27)/(('DB-Rud'!O$109-'DB-Rud'!O$108)/19)&gt;20,"20",IF(1+('DB-Rud'!O$109-L27)/(('DB-Rud'!O$109-'DB-Rud'!O$108)/19)&lt;0,0,1+(('DB-Rud'!O$109-L27)/(('DB-Rud'!O$109-'DB-Rud'!O$108)/19))))))</f>
        <v/>
      </c>
      <c r="M28" s="122" t="str">
        <f>IF(M27="","",INT(IF(1+('DB-Rud'!P$109-M27)/(('DB-Rud'!P$109-'DB-Rud'!P$108)/19)&gt;20,"20",IF(1+('DB-Rud'!P$109-M27)/(('DB-Rud'!P$109-'DB-Rud'!P$108)/19)&lt;0,0,1+(('DB-Rud'!P$109-M27)/(('DB-Rud'!P$109-'DB-Rud'!P$108)/19))))))</f>
        <v/>
      </c>
      <c r="N28" s="122" t="str">
        <f>IF(N27="","",INT(IF(1+('DB-Rud'!Q$109-N27)/(('DB-Rud'!Q$109-'DB-Rud'!Q$108)/19)&gt;20,"20",IF(1+('DB-Rud'!Q$109-N27)/(('DB-Rud'!Q$109-'DB-Rud'!Q$108)/19)&lt;0,0,1+(('DB-Rud'!Q$109-N27)/(('DB-Rud'!Q$109-'DB-Rud'!Q$108)/19))))))</f>
        <v/>
      </c>
      <c r="O28" s="122" t="str">
        <f>IF(O27="","",INT(IF(1+('DB-Rud'!R$109-O27)/(('DB-Rud'!R$109-'DB-Rud'!R$108)/19)&gt;20,"20",IF(1+('DB-Rud'!R$109-O27)/(('DB-Rud'!R$109-'DB-Rud'!R$108)/19)&lt;0,0,1+(('DB-Rud'!R$109-O27)/(('DB-Rud'!R$109-'DB-Rud'!R$108)/19))))))</f>
        <v/>
      </c>
      <c r="P28" s="122" t="str">
        <f>IF(P27="","",INT(IF(1+('DB-Rud'!S$109-P27)/(('DB-Rud'!S$109-'DB-Rud'!S$108)/19)&gt;20,"20",IF(1+('DB-Rud'!S$109-P27)/(('DB-Rud'!S$109-'DB-Rud'!S$108)/19)&lt;0,0,1+(('DB-Rud'!S$109-P27)/(('DB-Rud'!S$109-'DB-Rud'!S$108)/19))))))</f>
        <v/>
      </c>
      <c r="Q28" s="122" t="str">
        <f>IF(Q27="","",INT(IF(1+('DB-Rud'!T$109-Q27)/(('DB-Rud'!T$109-'DB-Rud'!T$108)/19)&gt;20,"20",IF(1+('DB-Rud'!T$109-Q27)/(('DB-Rud'!T$109-'DB-Rud'!T$108)/19)&lt;0,0,1+(('DB-Rud'!T$109-Q27)/(('DB-Rud'!T$109-'DB-Rud'!T$108)/19))))))</f>
        <v/>
      </c>
      <c r="R28" s="122" t="str">
        <f>IF(R27="","",INT(IF(1+('DB-Rud'!U$109-R27)/(('DB-Rud'!U$109-'DB-Rud'!U$108)/19)&gt;20,"20",IF(1+('DB-Rud'!U$109-R27)/(('DB-Rud'!U$109-'DB-Rud'!U$108)/19)&lt;0,0,1+(('DB-Rud'!U$109-R27)/(('DB-Rud'!U$109-'DB-Rud'!U$108)/19))))))</f>
        <v/>
      </c>
      <c r="S28" s="122" t="str">
        <f>IF(S27="","",INT(IF(1+('DB-Rud'!V$109-S27)/(('DB-Rud'!V$109-'DB-Rud'!V$108)/19)&gt;20,"20",IF(1+('DB-Rud'!V$109-S27)/(('DB-Rud'!V$109-'DB-Rud'!V$108)/19)&lt;0,0,1+(('DB-Rud'!V$109-S27)/(('DB-Rud'!V$109-'DB-Rud'!V$108)/19))))))</f>
        <v/>
      </c>
      <c r="U28" s="244"/>
      <c r="W28" s="105">
        <f>IFERROR(INT(MAX(C28,I28,L28,O28)),"")</f>
        <v>0</v>
      </c>
      <c r="X28" s="105">
        <f>IFERROR(INT(MAX(D28,J28,M28,P28)),"")</f>
        <v>0</v>
      </c>
      <c r="Y28" s="105">
        <f>IFERROR(INT(MAX(R28,R28)),"")</f>
        <v>0</v>
      </c>
      <c r="Z28" s="105">
        <f t="shared" ref="Z28" si="51">Y28+X28+W28</f>
        <v>0</v>
      </c>
      <c r="AA28" s="97"/>
      <c r="AB28" s="105">
        <f>IFERROR(INT(MAX(D28,J28,M28,P28)),"")</f>
        <v>0</v>
      </c>
      <c r="AC28" s="105">
        <f>IFERROR(INT(MAX(E28,K28,N28,Q28)),"")</f>
        <v>0</v>
      </c>
      <c r="AD28" s="105">
        <f t="shared" ref="AD28" si="52">IFERROR(AC28+AB28,"")</f>
        <v>0</v>
      </c>
      <c r="AE28" s="97"/>
      <c r="AF28" s="105">
        <f>IFERROR(INT(MAX(R28,R28)),"")</f>
        <v>0</v>
      </c>
      <c r="AG28" s="105">
        <f>IFERROR(INT(MAX(S28,S28)),"")</f>
        <v>0</v>
      </c>
      <c r="AH28" s="105">
        <f t="shared" ref="AH28" si="53">IFERROR(AG28+AF28,"")</f>
        <v>0</v>
      </c>
      <c r="AI28" s="97"/>
      <c r="AJ28" s="105">
        <f>IFERROR(INT(MAX(F28,F28)),"")</f>
        <v>0</v>
      </c>
      <c r="AK28" s="105">
        <f>IFERROR(INT(MAX(G28,G28)),"")</f>
        <v>0</v>
      </c>
      <c r="AL28" s="105">
        <f>IFERROR(INT(MAX(H28,H28)),"")</f>
        <v>0</v>
      </c>
      <c r="AM28" s="105">
        <f t="shared" ref="AM28" si="54">IFERROR(MAX((AJ28+AL28),(AK28+AJ28)),"")</f>
        <v>0</v>
      </c>
      <c r="AN28" s="2"/>
      <c r="AO28" s="242"/>
    </row>
    <row r="30" spans="1:41" s="1" customFormat="1" ht="16" customHeight="1">
      <c r="A30" s="126" t="s">
        <v>855</v>
      </c>
      <c r="B30" s="99" t="s">
        <v>847</v>
      </c>
      <c r="C30" s="129" t="s">
        <v>858</v>
      </c>
      <c r="D30" s="100"/>
      <c r="E30" s="100"/>
      <c r="F30" s="101" t="s">
        <v>852</v>
      </c>
      <c r="G30" s="130" t="s">
        <v>859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2"/>
      <c r="U30" s="111" t="str">
        <f t="shared" ref="U30" si="55">IF(U31&gt;=60,"ok","")</f>
        <v/>
      </c>
      <c r="V30" s="6"/>
      <c r="W30" s="249" t="str">
        <f>IFERROR(IF(Z32&gt;=31,"ok",""),"")</f>
        <v/>
      </c>
      <c r="X30" s="250"/>
      <c r="Y30" s="250"/>
      <c r="Z30" s="251"/>
      <c r="AB30" s="249" t="str">
        <f t="shared" ref="AB30" si="56">IFERROR(IF(AD32&gt;=22,"ok",""),"")</f>
        <v/>
      </c>
      <c r="AC30" s="250"/>
      <c r="AD30" s="251"/>
      <c r="AF30" s="249" t="str">
        <f t="shared" ref="AF30" si="57">IFERROR(IF(AH32&gt;=22,"ok",""),"")</f>
        <v/>
      </c>
      <c r="AG30" s="250"/>
      <c r="AH30" s="251"/>
      <c r="AJ30" s="249" t="str">
        <f t="shared" ref="AJ30" si="58">IFERROR(IF(AM32&gt;=22,"ok",""),"")</f>
        <v/>
      </c>
      <c r="AK30" s="250"/>
      <c r="AL30" s="250"/>
      <c r="AM30" s="251"/>
      <c r="AO30" s="240" t="str">
        <f t="shared" ref="AO30" si="59">IF(OR(AND(U30="ok",W30="ok"),AND(U30="ok",AB30="ok"),AND(U30="ok",AF30="ok"),AND(U30="ok",AJ30="ok"))=TRUE,"LK-Kriterien vollständig erfüllt","")</f>
        <v/>
      </c>
    </row>
    <row r="31" spans="1:41" ht="13" customHeight="1">
      <c r="A31" s="107">
        <v>2012</v>
      </c>
      <c r="B31" s="108" t="s">
        <v>853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U31" s="252"/>
      <c r="W31" s="106" t="s">
        <v>916</v>
      </c>
      <c r="X31" s="106" t="s">
        <v>848</v>
      </c>
      <c r="Y31" s="106" t="s">
        <v>16</v>
      </c>
      <c r="Z31" s="106" t="s">
        <v>860</v>
      </c>
      <c r="AA31" s="2"/>
      <c r="AB31" s="106" t="s">
        <v>848</v>
      </c>
      <c r="AC31" s="106" t="s">
        <v>849</v>
      </c>
      <c r="AD31" s="106" t="s">
        <v>860</v>
      </c>
      <c r="AE31" s="2"/>
      <c r="AF31" s="104" t="s">
        <v>16</v>
      </c>
      <c r="AG31" s="104" t="s">
        <v>17</v>
      </c>
      <c r="AH31" s="106" t="s">
        <v>860</v>
      </c>
      <c r="AI31" s="2"/>
      <c r="AJ31" s="104" t="s">
        <v>4</v>
      </c>
      <c r="AK31" s="104" t="s">
        <v>5</v>
      </c>
      <c r="AL31" s="104" t="s">
        <v>6</v>
      </c>
      <c r="AM31" s="106" t="s">
        <v>860</v>
      </c>
      <c r="AO31" s="241"/>
    </row>
    <row r="32" spans="1:41" ht="13" customHeight="1">
      <c r="A32" s="127" t="s">
        <v>856</v>
      </c>
      <c r="B32" s="109" t="s">
        <v>851</v>
      </c>
      <c r="C32" s="122" t="str">
        <f>IF(C31="","",INT(IF(1+('DB-Rud'!F$109-C31)/(('DB-Rud'!F$109-'DB-Rud'!F$108)/19)&gt;20,"20",IF(1+('DB-Rud'!F$109-C31)/(('DB-Rud'!F$109-'DB-Rud'!F$108)/19)&lt;0,0,1+(('DB-Rud'!F$109-C31)/(('DB-Rud'!F$109-'DB-Rud'!F$108)/19))))))</f>
        <v/>
      </c>
      <c r="D32" s="122" t="str">
        <f>IF(D31="","",INT(IF(1+('DB-Rud'!G$109-D31)/(('DB-Rud'!G$109-'DB-Rud'!G$108)/19)&gt;20,"20",IF(1+('DB-Rud'!G$109-D31)/(('DB-Rud'!G$109-'DB-Rud'!G$108)/19)&lt;0,0,1+(('DB-Rud'!G$109-D31)/(('DB-Rud'!G$109-'DB-Rud'!G$108)/19))))))</f>
        <v/>
      </c>
      <c r="E32" s="122" t="str">
        <f>IF(E31="","",INT(IF(1+('DB-Rud'!H$109-E31)/(('DB-Rud'!H$109-'DB-Rud'!H$108)/19)&gt;20,"20",IF(1+('DB-Rud'!H$109-E31)/(('DB-Rud'!H$109-'DB-Rud'!H$108)/19)&lt;0,0,1+(('DB-Rud'!H$109-E31)/(('DB-Rud'!H$109-'DB-Rud'!H$108)/19))))))</f>
        <v/>
      </c>
      <c r="F32" s="122" t="str">
        <f>IF(F31="","",INT(IF(1+('DB-Rud'!I$109-F31)/(('DB-Rud'!I$109-'DB-Rud'!I$108)/19)&gt;20,"20",IF(1+('DB-Rud'!I$109-F31)/(('DB-Rud'!I$109-'DB-Rud'!I$108)/19)&lt;0,0,1+(('DB-Rud'!I$109-F31)/(('DB-Rud'!I$109-'DB-Rud'!I$108)/19))))))</f>
        <v/>
      </c>
      <c r="G32" s="122" t="str">
        <f>IF(G31="","",INT(IF(1+('DB-Rud'!J$109-G31)/(('DB-Rud'!J$109-'DB-Rud'!J$108)/19)&gt;20,"20",IF(1+('DB-Rud'!J$109-G31)/(('DB-Rud'!J$109-'DB-Rud'!J$108)/19)&lt;0,0,1+(('DB-Rud'!J$109-G31)/(('DB-Rud'!J$109-'DB-Rud'!J$108)/19))))))</f>
        <v/>
      </c>
      <c r="H32" s="122" t="str">
        <f>IF(H31="","",INT(IF(1+('DB-Rud'!K$109-H31)/(('DB-Rud'!K$109-'DB-Rud'!K$108)/19)&gt;20,"20",IF(1+('DB-Rud'!K$109-H31)/(('DB-Rud'!K$109-'DB-Rud'!K$108)/19)&lt;0,0,1+(('DB-Rud'!K$109-H31)/(('DB-Rud'!K$109-'DB-Rud'!K$108)/19))))))</f>
        <v/>
      </c>
      <c r="I32" s="122" t="str">
        <f>IF(I31="","",INT(IF(1+('DB-Rud'!L$109-I31)/(('DB-Rud'!L$109-'DB-Rud'!L$108)/19)&gt;20,"20",IF(1+('DB-Rud'!L$109-I31)/(('DB-Rud'!L$109-'DB-Rud'!L$108)/19)&lt;0,0,1+(('DB-Rud'!L$109-I31)/(('DB-Rud'!L$109-'DB-Rud'!L$108)/19))))))</f>
        <v/>
      </c>
      <c r="J32" s="122" t="str">
        <f>IF(J31="","",INT(IF(1+('DB-Rud'!M$109-J31)/(('DB-Rud'!M$109-'DB-Rud'!M$108)/19)&gt;20,"20",IF(1+('DB-Rud'!M$109-J31)/(('DB-Rud'!M$109-'DB-Rud'!M$108)/19)&lt;0,0,1+(('DB-Rud'!M$109-J31)/(('DB-Rud'!M$109-'DB-Rud'!M$108)/19))))))</f>
        <v/>
      </c>
      <c r="K32" s="122" t="str">
        <f>IF(K31="","",INT(IF(1+('DB-Rud'!N$109-K31)/(('DB-Rud'!N$109-'DB-Rud'!N$108)/19)&gt;20,"20",IF(1+('DB-Rud'!N$109-K31)/(('DB-Rud'!N$109-'DB-Rud'!N$108)/19)&lt;0,0,1+(('DB-Rud'!N$109-K31)/(('DB-Rud'!N$109-'DB-Rud'!N$108)/19))))))</f>
        <v/>
      </c>
      <c r="L32" s="122" t="str">
        <f>IF(L31="","",INT(IF(1+('DB-Rud'!O$109-L31)/(('DB-Rud'!O$109-'DB-Rud'!O$108)/19)&gt;20,"20",IF(1+('DB-Rud'!O$109-L31)/(('DB-Rud'!O$109-'DB-Rud'!O$108)/19)&lt;0,0,1+(('DB-Rud'!O$109-L31)/(('DB-Rud'!O$109-'DB-Rud'!O$108)/19))))))</f>
        <v/>
      </c>
      <c r="M32" s="122" t="str">
        <f>IF(M31="","",INT(IF(1+('DB-Rud'!P$109-M31)/(('DB-Rud'!P$109-'DB-Rud'!P$108)/19)&gt;20,"20",IF(1+('DB-Rud'!P$109-M31)/(('DB-Rud'!P$109-'DB-Rud'!P$108)/19)&lt;0,0,1+(('DB-Rud'!P$109-M31)/(('DB-Rud'!P$109-'DB-Rud'!P$108)/19))))))</f>
        <v/>
      </c>
      <c r="N32" s="122" t="str">
        <f>IF(N31="","",INT(IF(1+('DB-Rud'!Q$109-N31)/(('DB-Rud'!Q$109-'DB-Rud'!Q$108)/19)&gt;20,"20",IF(1+('DB-Rud'!Q$109-N31)/(('DB-Rud'!Q$109-'DB-Rud'!Q$108)/19)&lt;0,0,1+(('DB-Rud'!Q$109-N31)/(('DB-Rud'!Q$109-'DB-Rud'!Q$108)/19))))))</f>
        <v/>
      </c>
      <c r="O32" s="122" t="str">
        <f>IF(O31="","",INT(IF(1+('DB-Rud'!R$109-O31)/(('DB-Rud'!R$109-'DB-Rud'!R$108)/19)&gt;20,"20",IF(1+('DB-Rud'!R$109-O31)/(('DB-Rud'!R$109-'DB-Rud'!R$108)/19)&lt;0,0,1+(('DB-Rud'!R$109-O31)/(('DB-Rud'!R$109-'DB-Rud'!R$108)/19))))))</f>
        <v/>
      </c>
      <c r="P32" s="122" t="str">
        <f>IF(P31="","",INT(IF(1+('DB-Rud'!S$109-P31)/(('DB-Rud'!S$109-'DB-Rud'!S$108)/19)&gt;20,"20",IF(1+('DB-Rud'!S$109-P31)/(('DB-Rud'!S$109-'DB-Rud'!S$108)/19)&lt;0,0,1+(('DB-Rud'!S$109-P31)/(('DB-Rud'!S$109-'DB-Rud'!S$108)/19))))))</f>
        <v/>
      </c>
      <c r="Q32" s="122" t="str">
        <f>IF(Q31="","",INT(IF(1+('DB-Rud'!T$109-Q31)/(('DB-Rud'!T$109-'DB-Rud'!T$108)/19)&gt;20,"20",IF(1+('DB-Rud'!T$109-Q31)/(('DB-Rud'!T$109-'DB-Rud'!T$108)/19)&lt;0,0,1+(('DB-Rud'!T$109-Q31)/(('DB-Rud'!T$109-'DB-Rud'!T$108)/19))))))</f>
        <v/>
      </c>
      <c r="R32" s="122" t="str">
        <f>IF(R31="","",INT(IF(1+('DB-Rud'!U$109-R31)/(('DB-Rud'!U$109-'DB-Rud'!U$108)/19)&gt;20,"20",IF(1+('DB-Rud'!U$109-R31)/(('DB-Rud'!U$109-'DB-Rud'!U$108)/19)&lt;0,0,1+(('DB-Rud'!U$109-R31)/(('DB-Rud'!U$109-'DB-Rud'!U$108)/19))))))</f>
        <v/>
      </c>
      <c r="S32" s="122" t="str">
        <f>IF(S31="","",INT(IF(1+('DB-Rud'!V$109-S31)/(('DB-Rud'!V$109-'DB-Rud'!V$108)/19)&gt;20,"20",IF(1+('DB-Rud'!V$109-S31)/(('DB-Rud'!V$109-'DB-Rud'!V$108)/19)&lt;0,0,1+(('DB-Rud'!V$109-S31)/(('DB-Rud'!V$109-'DB-Rud'!V$108)/19))))))</f>
        <v/>
      </c>
      <c r="U32" s="244"/>
      <c r="W32" s="105">
        <f>IFERROR(INT(MAX(C32,I32,L32,O32)),"")</f>
        <v>0</v>
      </c>
      <c r="X32" s="105">
        <f>IFERROR(INT(MAX(D32,J32,M32,P32)),"")</f>
        <v>0</v>
      </c>
      <c r="Y32" s="105">
        <f>IFERROR(INT(MAX(R32,R32)),"")</f>
        <v>0</v>
      </c>
      <c r="Z32" s="105">
        <f t="shared" ref="Z32" si="60">Y32+X32+W32</f>
        <v>0</v>
      </c>
      <c r="AA32" s="97"/>
      <c r="AB32" s="105">
        <f>IFERROR(INT(MAX(D32,J32,M32,P32)),"")</f>
        <v>0</v>
      </c>
      <c r="AC32" s="105">
        <f>IFERROR(INT(MAX(E32,K32,N32,Q32)),"")</f>
        <v>0</v>
      </c>
      <c r="AD32" s="105">
        <f t="shared" ref="AD32" si="61">IFERROR(AC32+AB32,"")</f>
        <v>0</v>
      </c>
      <c r="AE32" s="97"/>
      <c r="AF32" s="105">
        <f>IFERROR(INT(MAX(R32,R32)),"")</f>
        <v>0</v>
      </c>
      <c r="AG32" s="105">
        <f>IFERROR(INT(MAX(S32,S32)),"")</f>
        <v>0</v>
      </c>
      <c r="AH32" s="105">
        <f t="shared" ref="AH32" si="62">IFERROR(AG32+AF32,"")</f>
        <v>0</v>
      </c>
      <c r="AI32" s="97"/>
      <c r="AJ32" s="105">
        <f>IFERROR(INT(MAX(F32,F32)),"")</f>
        <v>0</v>
      </c>
      <c r="AK32" s="105">
        <f>IFERROR(INT(MAX(G32,G32)),"")</f>
        <v>0</v>
      </c>
      <c r="AL32" s="105">
        <f>IFERROR(INT(MAX(H32,H32)),"")</f>
        <v>0</v>
      </c>
      <c r="AM32" s="105">
        <f t="shared" ref="AM32" si="63">IFERROR(MAX((AJ32+AL32),(AK32+AJ32)),"")</f>
        <v>0</v>
      </c>
      <c r="AN32" s="2"/>
      <c r="AO32" s="242"/>
    </row>
    <row r="34" spans="1:41" s="1" customFormat="1" ht="16" customHeight="1">
      <c r="A34" s="126" t="s">
        <v>855</v>
      </c>
      <c r="B34" s="99" t="s">
        <v>847</v>
      </c>
      <c r="C34" s="129" t="s">
        <v>858</v>
      </c>
      <c r="D34" s="100"/>
      <c r="E34" s="100"/>
      <c r="F34" s="101" t="s">
        <v>852</v>
      </c>
      <c r="G34" s="130" t="s">
        <v>859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2"/>
      <c r="U34" s="111" t="str">
        <f t="shared" ref="U34" si="64">IF(U35&gt;=60,"ok","")</f>
        <v/>
      </c>
      <c r="V34" s="6"/>
      <c r="W34" s="249" t="str">
        <f>IFERROR(IF(Z36&gt;=31,"ok",""),"")</f>
        <v/>
      </c>
      <c r="X34" s="250"/>
      <c r="Y34" s="250"/>
      <c r="Z34" s="251"/>
      <c r="AB34" s="249" t="str">
        <f t="shared" ref="AB34" si="65">IFERROR(IF(AD36&gt;=22,"ok",""),"")</f>
        <v/>
      </c>
      <c r="AC34" s="250"/>
      <c r="AD34" s="251"/>
      <c r="AF34" s="249" t="str">
        <f t="shared" ref="AF34" si="66">IFERROR(IF(AH36&gt;=22,"ok",""),"")</f>
        <v/>
      </c>
      <c r="AG34" s="250"/>
      <c r="AH34" s="251"/>
      <c r="AJ34" s="249" t="str">
        <f t="shared" ref="AJ34" si="67">IFERROR(IF(AM36&gt;=22,"ok",""),"")</f>
        <v/>
      </c>
      <c r="AK34" s="250"/>
      <c r="AL34" s="250"/>
      <c r="AM34" s="251"/>
      <c r="AO34" s="240" t="str">
        <f t="shared" ref="AO34" si="68">IF(OR(AND(U34="ok",W34="ok"),AND(U34="ok",AB34="ok"),AND(U34="ok",AF34="ok"),AND(U34="ok",AJ34="ok"))=TRUE,"LK-Kriterien vollständig erfüllt","")</f>
        <v/>
      </c>
    </row>
    <row r="35" spans="1:41" ht="13" customHeight="1">
      <c r="A35" s="107">
        <v>2012</v>
      </c>
      <c r="B35" s="108" t="s">
        <v>853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U35" s="252"/>
      <c r="W35" s="106" t="s">
        <v>916</v>
      </c>
      <c r="X35" s="106" t="s">
        <v>848</v>
      </c>
      <c r="Y35" s="106" t="s">
        <v>16</v>
      </c>
      <c r="Z35" s="106" t="s">
        <v>860</v>
      </c>
      <c r="AA35" s="2"/>
      <c r="AB35" s="106" t="s">
        <v>848</v>
      </c>
      <c r="AC35" s="106" t="s">
        <v>849</v>
      </c>
      <c r="AD35" s="106" t="s">
        <v>860</v>
      </c>
      <c r="AE35" s="2"/>
      <c r="AF35" s="104" t="s">
        <v>16</v>
      </c>
      <c r="AG35" s="104" t="s">
        <v>17</v>
      </c>
      <c r="AH35" s="106" t="s">
        <v>860</v>
      </c>
      <c r="AI35" s="2"/>
      <c r="AJ35" s="104" t="s">
        <v>4</v>
      </c>
      <c r="AK35" s="104" t="s">
        <v>5</v>
      </c>
      <c r="AL35" s="104" t="s">
        <v>6</v>
      </c>
      <c r="AM35" s="106" t="s">
        <v>860</v>
      </c>
      <c r="AO35" s="241"/>
    </row>
    <row r="36" spans="1:41" ht="13" customHeight="1">
      <c r="A36" s="127" t="s">
        <v>856</v>
      </c>
      <c r="B36" s="109" t="s">
        <v>851</v>
      </c>
      <c r="C36" s="122" t="str">
        <f>IF(C35="","",INT(IF(1+('DB-Rud'!F$109-C35)/(('DB-Rud'!F$109-'DB-Rud'!F$108)/19)&gt;20,"20",IF(1+('DB-Rud'!F$109-C35)/(('DB-Rud'!F$109-'DB-Rud'!F$108)/19)&lt;0,0,1+(('DB-Rud'!F$109-C35)/(('DB-Rud'!F$109-'DB-Rud'!F$108)/19))))))</f>
        <v/>
      </c>
      <c r="D36" s="122" t="str">
        <f>IF(D35="","",INT(IF(1+('DB-Rud'!G$109-D35)/(('DB-Rud'!G$109-'DB-Rud'!G$108)/19)&gt;20,"20",IF(1+('DB-Rud'!G$109-D35)/(('DB-Rud'!G$109-'DB-Rud'!G$108)/19)&lt;0,0,1+(('DB-Rud'!G$109-D35)/(('DB-Rud'!G$109-'DB-Rud'!G$108)/19))))))</f>
        <v/>
      </c>
      <c r="E36" s="122" t="str">
        <f>IF(E35="","",INT(IF(1+('DB-Rud'!H$109-E35)/(('DB-Rud'!H$109-'DB-Rud'!H$108)/19)&gt;20,"20",IF(1+('DB-Rud'!H$109-E35)/(('DB-Rud'!H$109-'DB-Rud'!H$108)/19)&lt;0,0,1+(('DB-Rud'!H$109-E35)/(('DB-Rud'!H$109-'DB-Rud'!H$108)/19))))))</f>
        <v/>
      </c>
      <c r="F36" s="122" t="str">
        <f>IF(F35="","",INT(IF(1+('DB-Rud'!I$109-F35)/(('DB-Rud'!I$109-'DB-Rud'!I$108)/19)&gt;20,"20",IF(1+('DB-Rud'!I$109-F35)/(('DB-Rud'!I$109-'DB-Rud'!I$108)/19)&lt;0,0,1+(('DB-Rud'!I$109-F35)/(('DB-Rud'!I$109-'DB-Rud'!I$108)/19))))))</f>
        <v/>
      </c>
      <c r="G36" s="122" t="str">
        <f>IF(G35="","",INT(IF(1+('DB-Rud'!J$109-G35)/(('DB-Rud'!J$109-'DB-Rud'!J$108)/19)&gt;20,"20",IF(1+('DB-Rud'!J$109-G35)/(('DB-Rud'!J$109-'DB-Rud'!J$108)/19)&lt;0,0,1+(('DB-Rud'!J$109-G35)/(('DB-Rud'!J$109-'DB-Rud'!J$108)/19))))))</f>
        <v/>
      </c>
      <c r="H36" s="122" t="str">
        <f>IF(H35="","",INT(IF(1+('DB-Rud'!K$109-H35)/(('DB-Rud'!K$109-'DB-Rud'!K$108)/19)&gt;20,"20",IF(1+('DB-Rud'!K$109-H35)/(('DB-Rud'!K$109-'DB-Rud'!K$108)/19)&lt;0,0,1+(('DB-Rud'!K$109-H35)/(('DB-Rud'!K$109-'DB-Rud'!K$108)/19))))))</f>
        <v/>
      </c>
      <c r="I36" s="122" t="str">
        <f>IF(I35="","",INT(IF(1+('DB-Rud'!L$109-I35)/(('DB-Rud'!L$109-'DB-Rud'!L$108)/19)&gt;20,"20",IF(1+('DB-Rud'!L$109-I35)/(('DB-Rud'!L$109-'DB-Rud'!L$108)/19)&lt;0,0,1+(('DB-Rud'!L$109-I35)/(('DB-Rud'!L$109-'DB-Rud'!L$108)/19))))))</f>
        <v/>
      </c>
      <c r="J36" s="122" t="str">
        <f>IF(J35="","",INT(IF(1+('DB-Rud'!M$109-J35)/(('DB-Rud'!M$109-'DB-Rud'!M$108)/19)&gt;20,"20",IF(1+('DB-Rud'!M$109-J35)/(('DB-Rud'!M$109-'DB-Rud'!M$108)/19)&lt;0,0,1+(('DB-Rud'!M$109-J35)/(('DB-Rud'!M$109-'DB-Rud'!M$108)/19))))))</f>
        <v/>
      </c>
      <c r="K36" s="122" t="str">
        <f>IF(K35="","",INT(IF(1+('DB-Rud'!N$109-K35)/(('DB-Rud'!N$109-'DB-Rud'!N$108)/19)&gt;20,"20",IF(1+('DB-Rud'!N$109-K35)/(('DB-Rud'!N$109-'DB-Rud'!N$108)/19)&lt;0,0,1+(('DB-Rud'!N$109-K35)/(('DB-Rud'!N$109-'DB-Rud'!N$108)/19))))))</f>
        <v/>
      </c>
      <c r="L36" s="122" t="str">
        <f>IF(L35="","",INT(IF(1+('DB-Rud'!O$109-L35)/(('DB-Rud'!O$109-'DB-Rud'!O$108)/19)&gt;20,"20",IF(1+('DB-Rud'!O$109-L35)/(('DB-Rud'!O$109-'DB-Rud'!O$108)/19)&lt;0,0,1+(('DB-Rud'!O$109-L35)/(('DB-Rud'!O$109-'DB-Rud'!O$108)/19))))))</f>
        <v/>
      </c>
      <c r="M36" s="122" t="str">
        <f>IF(M35="","",INT(IF(1+('DB-Rud'!P$109-M35)/(('DB-Rud'!P$109-'DB-Rud'!P$108)/19)&gt;20,"20",IF(1+('DB-Rud'!P$109-M35)/(('DB-Rud'!P$109-'DB-Rud'!P$108)/19)&lt;0,0,1+(('DB-Rud'!P$109-M35)/(('DB-Rud'!P$109-'DB-Rud'!P$108)/19))))))</f>
        <v/>
      </c>
      <c r="N36" s="122" t="str">
        <f>IF(N35="","",INT(IF(1+('DB-Rud'!Q$109-N35)/(('DB-Rud'!Q$109-'DB-Rud'!Q$108)/19)&gt;20,"20",IF(1+('DB-Rud'!Q$109-N35)/(('DB-Rud'!Q$109-'DB-Rud'!Q$108)/19)&lt;0,0,1+(('DB-Rud'!Q$109-N35)/(('DB-Rud'!Q$109-'DB-Rud'!Q$108)/19))))))</f>
        <v/>
      </c>
      <c r="O36" s="122" t="str">
        <f>IF(O35="","",INT(IF(1+('DB-Rud'!R$109-O35)/(('DB-Rud'!R$109-'DB-Rud'!R$108)/19)&gt;20,"20",IF(1+('DB-Rud'!R$109-O35)/(('DB-Rud'!R$109-'DB-Rud'!R$108)/19)&lt;0,0,1+(('DB-Rud'!R$109-O35)/(('DB-Rud'!R$109-'DB-Rud'!R$108)/19))))))</f>
        <v/>
      </c>
      <c r="P36" s="122" t="str">
        <f>IF(P35="","",INT(IF(1+('DB-Rud'!S$109-P35)/(('DB-Rud'!S$109-'DB-Rud'!S$108)/19)&gt;20,"20",IF(1+('DB-Rud'!S$109-P35)/(('DB-Rud'!S$109-'DB-Rud'!S$108)/19)&lt;0,0,1+(('DB-Rud'!S$109-P35)/(('DB-Rud'!S$109-'DB-Rud'!S$108)/19))))))</f>
        <v/>
      </c>
      <c r="Q36" s="122" t="str">
        <f>IF(Q35="","",INT(IF(1+('DB-Rud'!T$109-Q35)/(('DB-Rud'!T$109-'DB-Rud'!T$108)/19)&gt;20,"20",IF(1+('DB-Rud'!T$109-Q35)/(('DB-Rud'!T$109-'DB-Rud'!T$108)/19)&lt;0,0,1+(('DB-Rud'!T$109-Q35)/(('DB-Rud'!T$109-'DB-Rud'!T$108)/19))))))</f>
        <v/>
      </c>
      <c r="R36" s="122" t="str">
        <f>IF(R35="","",INT(IF(1+('DB-Rud'!U$109-R35)/(('DB-Rud'!U$109-'DB-Rud'!U$108)/19)&gt;20,"20",IF(1+('DB-Rud'!U$109-R35)/(('DB-Rud'!U$109-'DB-Rud'!U$108)/19)&lt;0,0,1+(('DB-Rud'!U$109-R35)/(('DB-Rud'!U$109-'DB-Rud'!U$108)/19))))))</f>
        <v/>
      </c>
      <c r="S36" s="122" t="str">
        <f>IF(S35="","",INT(IF(1+('DB-Rud'!V$109-S35)/(('DB-Rud'!V$109-'DB-Rud'!V$108)/19)&gt;20,"20",IF(1+('DB-Rud'!V$109-S35)/(('DB-Rud'!V$109-'DB-Rud'!V$108)/19)&lt;0,0,1+(('DB-Rud'!V$109-S35)/(('DB-Rud'!V$109-'DB-Rud'!V$108)/19))))))</f>
        <v/>
      </c>
      <c r="U36" s="244"/>
      <c r="W36" s="105">
        <f>IFERROR(INT(MAX(C36,I36,L36,O36)),"")</f>
        <v>0</v>
      </c>
      <c r="X36" s="105">
        <f>IFERROR(INT(MAX(D36,J36,M36,P36)),"")</f>
        <v>0</v>
      </c>
      <c r="Y36" s="105">
        <f>IFERROR(INT(MAX(R36,R36)),"")</f>
        <v>0</v>
      </c>
      <c r="Z36" s="105">
        <f t="shared" ref="Z36" si="69">Y36+X36+W36</f>
        <v>0</v>
      </c>
      <c r="AA36" s="97"/>
      <c r="AB36" s="105">
        <f>IFERROR(INT(MAX(D36,J36,M36,P36)),"")</f>
        <v>0</v>
      </c>
      <c r="AC36" s="105">
        <f>IFERROR(INT(MAX(E36,K36,N36,Q36)),"")</f>
        <v>0</v>
      </c>
      <c r="AD36" s="105">
        <f t="shared" ref="AD36" si="70">IFERROR(AC36+AB36,"")</f>
        <v>0</v>
      </c>
      <c r="AE36" s="97"/>
      <c r="AF36" s="105">
        <f>IFERROR(INT(MAX(R36,R36)),"")</f>
        <v>0</v>
      </c>
      <c r="AG36" s="105">
        <f>IFERROR(INT(MAX(S36,S36)),"")</f>
        <v>0</v>
      </c>
      <c r="AH36" s="105">
        <f t="shared" ref="AH36" si="71">IFERROR(AG36+AF36,"")</f>
        <v>0</v>
      </c>
      <c r="AI36" s="97"/>
      <c r="AJ36" s="105">
        <f>IFERROR(INT(MAX(F36,F36)),"")</f>
        <v>0</v>
      </c>
      <c r="AK36" s="105">
        <f>IFERROR(INT(MAX(G36,G36)),"")</f>
        <v>0</v>
      </c>
      <c r="AL36" s="105">
        <f>IFERROR(INT(MAX(H36,H36)),"")</f>
        <v>0</v>
      </c>
      <c r="AM36" s="105">
        <f t="shared" ref="AM36" si="72">IFERROR(MAX((AJ36+AL36),(AK36+AJ36)),"")</f>
        <v>0</v>
      </c>
      <c r="AN36" s="2"/>
      <c r="AO36" s="242"/>
    </row>
    <row r="38" spans="1:41" s="1" customFormat="1" ht="16" customHeight="1">
      <c r="A38" s="126" t="s">
        <v>855</v>
      </c>
      <c r="B38" s="99" t="s">
        <v>847</v>
      </c>
      <c r="C38" s="129" t="s">
        <v>858</v>
      </c>
      <c r="D38" s="100"/>
      <c r="E38" s="100"/>
      <c r="F38" s="101" t="s">
        <v>852</v>
      </c>
      <c r="G38" s="130" t="s">
        <v>859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2"/>
      <c r="U38" s="111" t="str">
        <f t="shared" ref="U38" si="73">IF(U39&gt;=60,"ok","")</f>
        <v/>
      </c>
      <c r="V38" s="6"/>
      <c r="W38" s="249" t="str">
        <f>IFERROR(IF(Z40&gt;=31,"ok",""),"")</f>
        <v/>
      </c>
      <c r="X38" s="250"/>
      <c r="Y38" s="250"/>
      <c r="Z38" s="251"/>
      <c r="AB38" s="249" t="str">
        <f t="shared" ref="AB38" si="74">IFERROR(IF(AD40&gt;=22,"ok",""),"")</f>
        <v/>
      </c>
      <c r="AC38" s="250"/>
      <c r="AD38" s="251"/>
      <c r="AF38" s="249" t="str">
        <f t="shared" ref="AF38" si="75">IFERROR(IF(AH40&gt;=22,"ok",""),"")</f>
        <v/>
      </c>
      <c r="AG38" s="250"/>
      <c r="AH38" s="251"/>
      <c r="AJ38" s="249" t="str">
        <f t="shared" ref="AJ38" si="76">IFERROR(IF(AM40&gt;=22,"ok",""),"")</f>
        <v/>
      </c>
      <c r="AK38" s="250"/>
      <c r="AL38" s="250"/>
      <c r="AM38" s="251"/>
      <c r="AO38" s="240" t="str">
        <f t="shared" ref="AO38" si="77">IF(OR(AND(U38="ok",W38="ok"),AND(U38="ok",AB38="ok"),AND(U38="ok",AF38="ok"),AND(U38="ok",AJ38="ok"))=TRUE,"LK-Kriterien vollständig erfüllt","")</f>
        <v/>
      </c>
    </row>
    <row r="39" spans="1:41" ht="13" customHeight="1">
      <c r="A39" s="107">
        <v>2012</v>
      </c>
      <c r="B39" s="108" t="s">
        <v>853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U39" s="252"/>
      <c r="W39" s="106" t="s">
        <v>916</v>
      </c>
      <c r="X39" s="106" t="s">
        <v>848</v>
      </c>
      <c r="Y39" s="106" t="s">
        <v>16</v>
      </c>
      <c r="Z39" s="106" t="s">
        <v>860</v>
      </c>
      <c r="AA39" s="2"/>
      <c r="AB39" s="106" t="s">
        <v>848</v>
      </c>
      <c r="AC39" s="106" t="s">
        <v>849</v>
      </c>
      <c r="AD39" s="106" t="s">
        <v>860</v>
      </c>
      <c r="AE39" s="2"/>
      <c r="AF39" s="104" t="s">
        <v>16</v>
      </c>
      <c r="AG39" s="104" t="s">
        <v>17</v>
      </c>
      <c r="AH39" s="106" t="s">
        <v>860</v>
      </c>
      <c r="AI39" s="2"/>
      <c r="AJ39" s="104" t="s">
        <v>4</v>
      </c>
      <c r="AK39" s="104" t="s">
        <v>5</v>
      </c>
      <c r="AL39" s="104" t="s">
        <v>6</v>
      </c>
      <c r="AM39" s="106" t="s">
        <v>860</v>
      </c>
      <c r="AO39" s="241"/>
    </row>
    <row r="40" spans="1:41" ht="13" customHeight="1">
      <c r="A40" s="127" t="s">
        <v>856</v>
      </c>
      <c r="B40" s="109" t="s">
        <v>851</v>
      </c>
      <c r="C40" s="122" t="str">
        <f>IF(C39="","",INT(IF(1+('DB-Rud'!F$109-C39)/(('DB-Rud'!F$109-'DB-Rud'!F$108)/19)&gt;20,"20",IF(1+('DB-Rud'!F$109-C39)/(('DB-Rud'!F$109-'DB-Rud'!F$108)/19)&lt;0,0,1+(('DB-Rud'!F$109-C39)/(('DB-Rud'!F$109-'DB-Rud'!F$108)/19))))))</f>
        <v/>
      </c>
      <c r="D40" s="122" t="str">
        <f>IF(D39="","",INT(IF(1+('DB-Rud'!G$109-D39)/(('DB-Rud'!G$109-'DB-Rud'!G$108)/19)&gt;20,"20",IF(1+('DB-Rud'!G$109-D39)/(('DB-Rud'!G$109-'DB-Rud'!G$108)/19)&lt;0,0,1+(('DB-Rud'!G$109-D39)/(('DB-Rud'!G$109-'DB-Rud'!G$108)/19))))))</f>
        <v/>
      </c>
      <c r="E40" s="122" t="str">
        <f>IF(E39="","",INT(IF(1+('DB-Rud'!H$109-E39)/(('DB-Rud'!H$109-'DB-Rud'!H$108)/19)&gt;20,"20",IF(1+('DB-Rud'!H$109-E39)/(('DB-Rud'!H$109-'DB-Rud'!H$108)/19)&lt;0,0,1+(('DB-Rud'!H$109-E39)/(('DB-Rud'!H$109-'DB-Rud'!H$108)/19))))))</f>
        <v/>
      </c>
      <c r="F40" s="122" t="str">
        <f>IF(F39="","",INT(IF(1+('DB-Rud'!I$109-F39)/(('DB-Rud'!I$109-'DB-Rud'!I$108)/19)&gt;20,"20",IF(1+('DB-Rud'!I$109-F39)/(('DB-Rud'!I$109-'DB-Rud'!I$108)/19)&lt;0,0,1+(('DB-Rud'!I$109-F39)/(('DB-Rud'!I$109-'DB-Rud'!I$108)/19))))))</f>
        <v/>
      </c>
      <c r="G40" s="122" t="str">
        <f>IF(G39="","",INT(IF(1+('DB-Rud'!J$109-G39)/(('DB-Rud'!J$109-'DB-Rud'!J$108)/19)&gt;20,"20",IF(1+('DB-Rud'!J$109-G39)/(('DB-Rud'!J$109-'DB-Rud'!J$108)/19)&lt;0,0,1+(('DB-Rud'!J$109-G39)/(('DB-Rud'!J$109-'DB-Rud'!J$108)/19))))))</f>
        <v/>
      </c>
      <c r="H40" s="122" t="str">
        <f>IF(H39="","",INT(IF(1+('DB-Rud'!K$109-H39)/(('DB-Rud'!K$109-'DB-Rud'!K$108)/19)&gt;20,"20",IF(1+('DB-Rud'!K$109-H39)/(('DB-Rud'!K$109-'DB-Rud'!K$108)/19)&lt;0,0,1+(('DB-Rud'!K$109-H39)/(('DB-Rud'!K$109-'DB-Rud'!K$108)/19))))))</f>
        <v/>
      </c>
      <c r="I40" s="122" t="str">
        <f>IF(I39="","",INT(IF(1+('DB-Rud'!L$109-I39)/(('DB-Rud'!L$109-'DB-Rud'!L$108)/19)&gt;20,"20",IF(1+('DB-Rud'!L$109-I39)/(('DB-Rud'!L$109-'DB-Rud'!L$108)/19)&lt;0,0,1+(('DB-Rud'!L$109-I39)/(('DB-Rud'!L$109-'DB-Rud'!L$108)/19))))))</f>
        <v/>
      </c>
      <c r="J40" s="122" t="str">
        <f>IF(J39="","",INT(IF(1+('DB-Rud'!M$109-J39)/(('DB-Rud'!M$109-'DB-Rud'!M$108)/19)&gt;20,"20",IF(1+('DB-Rud'!M$109-J39)/(('DB-Rud'!M$109-'DB-Rud'!M$108)/19)&lt;0,0,1+(('DB-Rud'!M$109-J39)/(('DB-Rud'!M$109-'DB-Rud'!M$108)/19))))))</f>
        <v/>
      </c>
      <c r="K40" s="122" t="str">
        <f>IF(K39="","",INT(IF(1+('DB-Rud'!N$109-K39)/(('DB-Rud'!N$109-'DB-Rud'!N$108)/19)&gt;20,"20",IF(1+('DB-Rud'!N$109-K39)/(('DB-Rud'!N$109-'DB-Rud'!N$108)/19)&lt;0,0,1+(('DB-Rud'!N$109-K39)/(('DB-Rud'!N$109-'DB-Rud'!N$108)/19))))))</f>
        <v/>
      </c>
      <c r="L40" s="122" t="str">
        <f>IF(L39="","",INT(IF(1+('DB-Rud'!O$109-L39)/(('DB-Rud'!O$109-'DB-Rud'!O$108)/19)&gt;20,"20",IF(1+('DB-Rud'!O$109-L39)/(('DB-Rud'!O$109-'DB-Rud'!O$108)/19)&lt;0,0,1+(('DB-Rud'!O$109-L39)/(('DB-Rud'!O$109-'DB-Rud'!O$108)/19))))))</f>
        <v/>
      </c>
      <c r="M40" s="122" t="str">
        <f>IF(M39="","",INT(IF(1+('DB-Rud'!P$109-M39)/(('DB-Rud'!P$109-'DB-Rud'!P$108)/19)&gt;20,"20",IF(1+('DB-Rud'!P$109-M39)/(('DB-Rud'!P$109-'DB-Rud'!P$108)/19)&lt;0,0,1+(('DB-Rud'!P$109-M39)/(('DB-Rud'!P$109-'DB-Rud'!P$108)/19))))))</f>
        <v/>
      </c>
      <c r="N40" s="122" t="str">
        <f>IF(N39="","",INT(IF(1+('DB-Rud'!Q$109-N39)/(('DB-Rud'!Q$109-'DB-Rud'!Q$108)/19)&gt;20,"20",IF(1+('DB-Rud'!Q$109-N39)/(('DB-Rud'!Q$109-'DB-Rud'!Q$108)/19)&lt;0,0,1+(('DB-Rud'!Q$109-N39)/(('DB-Rud'!Q$109-'DB-Rud'!Q$108)/19))))))</f>
        <v/>
      </c>
      <c r="O40" s="122" t="str">
        <f>IF(O39="","",INT(IF(1+('DB-Rud'!R$109-O39)/(('DB-Rud'!R$109-'DB-Rud'!R$108)/19)&gt;20,"20",IF(1+('DB-Rud'!R$109-O39)/(('DB-Rud'!R$109-'DB-Rud'!R$108)/19)&lt;0,0,1+(('DB-Rud'!R$109-O39)/(('DB-Rud'!R$109-'DB-Rud'!R$108)/19))))))</f>
        <v/>
      </c>
      <c r="P40" s="122" t="str">
        <f>IF(P39="","",INT(IF(1+('DB-Rud'!S$109-P39)/(('DB-Rud'!S$109-'DB-Rud'!S$108)/19)&gt;20,"20",IF(1+('DB-Rud'!S$109-P39)/(('DB-Rud'!S$109-'DB-Rud'!S$108)/19)&lt;0,0,1+(('DB-Rud'!S$109-P39)/(('DB-Rud'!S$109-'DB-Rud'!S$108)/19))))))</f>
        <v/>
      </c>
      <c r="Q40" s="122" t="str">
        <f>IF(Q39="","",INT(IF(1+('DB-Rud'!T$109-Q39)/(('DB-Rud'!T$109-'DB-Rud'!T$108)/19)&gt;20,"20",IF(1+('DB-Rud'!T$109-Q39)/(('DB-Rud'!T$109-'DB-Rud'!T$108)/19)&lt;0,0,1+(('DB-Rud'!T$109-Q39)/(('DB-Rud'!T$109-'DB-Rud'!T$108)/19))))))</f>
        <v/>
      </c>
      <c r="R40" s="122" t="str">
        <f>IF(R39="","",INT(IF(1+('DB-Rud'!U$109-R39)/(('DB-Rud'!U$109-'DB-Rud'!U$108)/19)&gt;20,"20",IF(1+('DB-Rud'!U$109-R39)/(('DB-Rud'!U$109-'DB-Rud'!U$108)/19)&lt;0,0,1+(('DB-Rud'!U$109-R39)/(('DB-Rud'!U$109-'DB-Rud'!U$108)/19))))))</f>
        <v/>
      </c>
      <c r="S40" s="122" t="str">
        <f>IF(S39="","",INT(IF(1+('DB-Rud'!V$109-S39)/(('DB-Rud'!V$109-'DB-Rud'!V$108)/19)&gt;20,"20",IF(1+('DB-Rud'!V$109-S39)/(('DB-Rud'!V$109-'DB-Rud'!V$108)/19)&lt;0,0,1+(('DB-Rud'!V$109-S39)/(('DB-Rud'!V$109-'DB-Rud'!V$108)/19))))))</f>
        <v/>
      </c>
      <c r="U40" s="244"/>
      <c r="W40" s="105">
        <f>IFERROR(INT(MAX(C40,I40,L40,O40)),"")</f>
        <v>0</v>
      </c>
      <c r="X40" s="105">
        <f>IFERROR(INT(MAX(D40,J40,M40,P40)),"")</f>
        <v>0</v>
      </c>
      <c r="Y40" s="105">
        <f>IFERROR(INT(MAX(R40,R40)),"")</f>
        <v>0</v>
      </c>
      <c r="Z40" s="105">
        <f t="shared" ref="Z40" si="78">Y40+X40+W40</f>
        <v>0</v>
      </c>
      <c r="AA40" s="97"/>
      <c r="AB40" s="105">
        <f>IFERROR(INT(MAX(D40,J40,M40,P40)),"")</f>
        <v>0</v>
      </c>
      <c r="AC40" s="105">
        <f>IFERROR(INT(MAX(E40,K40,N40,Q40)),"")</f>
        <v>0</v>
      </c>
      <c r="AD40" s="105">
        <f t="shared" ref="AD40" si="79">IFERROR(AC40+AB40,"")</f>
        <v>0</v>
      </c>
      <c r="AE40" s="97"/>
      <c r="AF40" s="105">
        <f>IFERROR(INT(MAX(R40,R40)),"")</f>
        <v>0</v>
      </c>
      <c r="AG40" s="105">
        <f>IFERROR(INT(MAX(S40,S40)),"")</f>
        <v>0</v>
      </c>
      <c r="AH40" s="105">
        <f t="shared" ref="AH40" si="80">IFERROR(AG40+AF40,"")</f>
        <v>0</v>
      </c>
      <c r="AI40" s="97"/>
      <c r="AJ40" s="105">
        <f>IFERROR(INT(MAX(F40,F40)),"")</f>
        <v>0</v>
      </c>
      <c r="AK40" s="105">
        <f>IFERROR(INT(MAX(G40,G40)),"")</f>
        <v>0</v>
      </c>
      <c r="AL40" s="105">
        <f>IFERROR(INT(MAX(H40,H40)),"")</f>
        <v>0</v>
      </c>
      <c r="AM40" s="105">
        <f t="shared" ref="AM40" si="81">IFERROR(MAX((AJ40+AL40),(AK40+AJ40)),"")</f>
        <v>0</v>
      </c>
      <c r="AN40" s="2"/>
      <c r="AO40" s="242"/>
    </row>
    <row r="42" spans="1:41" s="1" customFormat="1" ht="16" customHeight="1">
      <c r="A42" s="126" t="s">
        <v>855</v>
      </c>
      <c r="B42" s="99" t="s">
        <v>847</v>
      </c>
      <c r="C42" s="129" t="s">
        <v>858</v>
      </c>
      <c r="D42" s="100"/>
      <c r="E42" s="100"/>
      <c r="F42" s="101" t="s">
        <v>852</v>
      </c>
      <c r="G42" s="130" t="s">
        <v>859</v>
      </c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2"/>
      <c r="U42" s="111" t="str">
        <f t="shared" ref="U42" si="82">IF(U43&gt;=60,"ok","")</f>
        <v/>
      </c>
      <c r="V42" s="6"/>
      <c r="W42" s="249" t="str">
        <f>IFERROR(IF(Z44&gt;=31,"ok",""),"")</f>
        <v/>
      </c>
      <c r="X42" s="250"/>
      <c r="Y42" s="250"/>
      <c r="Z42" s="251"/>
      <c r="AB42" s="249" t="str">
        <f t="shared" ref="AB42" si="83">IFERROR(IF(AD44&gt;=22,"ok",""),"")</f>
        <v/>
      </c>
      <c r="AC42" s="250"/>
      <c r="AD42" s="251"/>
      <c r="AF42" s="249" t="str">
        <f t="shared" ref="AF42" si="84">IFERROR(IF(AH44&gt;=22,"ok",""),"")</f>
        <v/>
      </c>
      <c r="AG42" s="250"/>
      <c r="AH42" s="251"/>
      <c r="AJ42" s="249" t="str">
        <f t="shared" ref="AJ42" si="85">IFERROR(IF(AM44&gt;=22,"ok",""),"")</f>
        <v/>
      </c>
      <c r="AK42" s="250"/>
      <c r="AL42" s="250"/>
      <c r="AM42" s="251"/>
      <c r="AO42" s="240" t="str">
        <f t="shared" ref="AO42" si="86">IF(OR(AND(U42="ok",W42="ok"),AND(U42="ok",AB42="ok"),AND(U42="ok",AF42="ok"),AND(U42="ok",AJ42="ok"))=TRUE,"LK-Kriterien vollständig erfüllt","")</f>
        <v/>
      </c>
    </row>
    <row r="43" spans="1:41" ht="13" customHeight="1">
      <c r="A43" s="107">
        <v>2012</v>
      </c>
      <c r="B43" s="108" t="s">
        <v>853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U43" s="252"/>
      <c r="W43" s="106" t="s">
        <v>916</v>
      </c>
      <c r="X43" s="106" t="s">
        <v>848</v>
      </c>
      <c r="Y43" s="106" t="s">
        <v>16</v>
      </c>
      <c r="Z43" s="106" t="s">
        <v>860</v>
      </c>
      <c r="AA43" s="2"/>
      <c r="AB43" s="106" t="s">
        <v>848</v>
      </c>
      <c r="AC43" s="106" t="s">
        <v>849</v>
      </c>
      <c r="AD43" s="106" t="s">
        <v>860</v>
      </c>
      <c r="AE43" s="2"/>
      <c r="AF43" s="104" t="s">
        <v>16</v>
      </c>
      <c r="AG43" s="104" t="s">
        <v>17</v>
      </c>
      <c r="AH43" s="106" t="s">
        <v>860</v>
      </c>
      <c r="AI43" s="2"/>
      <c r="AJ43" s="104" t="s">
        <v>4</v>
      </c>
      <c r="AK43" s="104" t="s">
        <v>5</v>
      </c>
      <c r="AL43" s="104" t="s">
        <v>6</v>
      </c>
      <c r="AM43" s="106" t="s">
        <v>860</v>
      </c>
      <c r="AO43" s="241"/>
    </row>
    <row r="44" spans="1:41" ht="13" customHeight="1">
      <c r="A44" s="127" t="s">
        <v>856</v>
      </c>
      <c r="B44" s="109" t="s">
        <v>851</v>
      </c>
      <c r="C44" s="122" t="str">
        <f>IF(C43="","",INT(IF(1+('DB-Rud'!F$109-C43)/(('DB-Rud'!F$109-'DB-Rud'!F$108)/19)&gt;20,"20",IF(1+('DB-Rud'!F$109-C43)/(('DB-Rud'!F$109-'DB-Rud'!F$108)/19)&lt;0,0,1+(('DB-Rud'!F$109-C43)/(('DB-Rud'!F$109-'DB-Rud'!F$108)/19))))))</f>
        <v/>
      </c>
      <c r="D44" s="122" t="str">
        <f>IF(D43="","",INT(IF(1+('DB-Rud'!G$109-D43)/(('DB-Rud'!G$109-'DB-Rud'!G$108)/19)&gt;20,"20",IF(1+('DB-Rud'!G$109-D43)/(('DB-Rud'!G$109-'DB-Rud'!G$108)/19)&lt;0,0,1+(('DB-Rud'!G$109-D43)/(('DB-Rud'!G$109-'DB-Rud'!G$108)/19))))))</f>
        <v/>
      </c>
      <c r="E44" s="122" t="str">
        <f>IF(E43="","",INT(IF(1+('DB-Rud'!H$109-E43)/(('DB-Rud'!H$109-'DB-Rud'!H$108)/19)&gt;20,"20",IF(1+('DB-Rud'!H$109-E43)/(('DB-Rud'!H$109-'DB-Rud'!H$108)/19)&lt;0,0,1+(('DB-Rud'!H$109-E43)/(('DB-Rud'!H$109-'DB-Rud'!H$108)/19))))))</f>
        <v/>
      </c>
      <c r="F44" s="122" t="str">
        <f>IF(F43="","",INT(IF(1+('DB-Rud'!I$109-F43)/(('DB-Rud'!I$109-'DB-Rud'!I$108)/19)&gt;20,"20",IF(1+('DB-Rud'!I$109-F43)/(('DB-Rud'!I$109-'DB-Rud'!I$108)/19)&lt;0,0,1+(('DB-Rud'!I$109-F43)/(('DB-Rud'!I$109-'DB-Rud'!I$108)/19))))))</f>
        <v/>
      </c>
      <c r="G44" s="122" t="str">
        <f>IF(G43="","",INT(IF(1+('DB-Rud'!J$109-G43)/(('DB-Rud'!J$109-'DB-Rud'!J$108)/19)&gt;20,"20",IF(1+('DB-Rud'!J$109-G43)/(('DB-Rud'!J$109-'DB-Rud'!J$108)/19)&lt;0,0,1+(('DB-Rud'!J$109-G43)/(('DB-Rud'!J$109-'DB-Rud'!J$108)/19))))))</f>
        <v/>
      </c>
      <c r="H44" s="122" t="str">
        <f>IF(H43="","",INT(IF(1+('DB-Rud'!K$109-H43)/(('DB-Rud'!K$109-'DB-Rud'!K$108)/19)&gt;20,"20",IF(1+('DB-Rud'!K$109-H43)/(('DB-Rud'!K$109-'DB-Rud'!K$108)/19)&lt;0,0,1+(('DB-Rud'!K$109-H43)/(('DB-Rud'!K$109-'DB-Rud'!K$108)/19))))))</f>
        <v/>
      </c>
      <c r="I44" s="122" t="str">
        <f>IF(I43="","",INT(IF(1+('DB-Rud'!L$109-I43)/(('DB-Rud'!L$109-'DB-Rud'!L$108)/19)&gt;20,"20",IF(1+('DB-Rud'!L$109-I43)/(('DB-Rud'!L$109-'DB-Rud'!L$108)/19)&lt;0,0,1+(('DB-Rud'!L$109-I43)/(('DB-Rud'!L$109-'DB-Rud'!L$108)/19))))))</f>
        <v/>
      </c>
      <c r="J44" s="122" t="str">
        <f>IF(J43="","",INT(IF(1+('DB-Rud'!M$109-J43)/(('DB-Rud'!M$109-'DB-Rud'!M$108)/19)&gt;20,"20",IF(1+('DB-Rud'!M$109-J43)/(('DB-Rud'!M$109-'DB-Rud'!M$108)/19)&lt;0,0,1+(('DB-Rud'!M$109-J43)/(('DB-Rud'!M$109-'DB-Rud'!M$108)/19))))))</f>
        <v/>
      </c>
      <c r="K44" s="122" t="str">
        <f>IF(K43="","",INT(IF(1+('DB-Rud'!N$109-K43)/(('DB-Rud'!N$109-'DB-Rud'!N$108)/19)&gt;20,"20",IF(1+('DB-Rud'!N$109-K43)/(('DB-Rud'!N$109-'DB-Rud'!N$108)/19)&lt;0,0,1+(('DB-Rud'!N$109-K43)/(('DB-Rud'!N$109-'DB-Rud'!N$108)/19))))))</f>
        <v/>
      </c>
      <c r="L44" s="122" t="str">
        <f>IF(L43="","",INT(IF(1+('DB-Rud'!O$109-L43)/(('DB-Rud'!O$109-'DB-Rud'!O$108)/19)&gt;20,"20",IF(1+('DB-Rud'!O$109-L43)/(('DB-Rud'!O$109-'DB-Rud'!O$108)/19)&lt;0,0,1+(('DB-Rud'!O$109-L43)/(('DB-Rud'!O$109-'DB-Rud'!O$108)/19))))))</f>
        <v/>
      </c>
      <c r="M44" s="122" t="str">
        <f>IF(M43="","",INT(IF(1+('DB-Rud'!P$109-M43)/(('DB-Rud'!P$109-'DB-Rud'!P$108)/19)&gt;20,"20",IF(1+('DB-Rud'!P$109-M43)/(('DB-Rud'!P$109-'DB-Rud'!P$108)/19)&lt;0,0,1+(('DB-Rud'!P$109-M43)/(('DB-Rud'!P$109-'DB-Rud'!P$108)/19))))))</f>
        <v/>
      </c>
      <c r="N44" s="122" t="str">
        <f>IF(N43="","",INT(IF(1+('DB-Rud'!Q$109-N43)/(('DB-Rud'!Q$109-'DB-Rud'!Q$108)/19)&gt;20,"20",IF(1+('DB-Rud'!Q$109-N43)/(('DB-Rud'!Q$109-'DB-Rud'!Q$108)/19)&lt;0,0,1+(('DB-Rud'!Q$109-N43)/(('DB-Rud'!Q$109-'DB-Rud'!Q$108)/19))))))</f>
        <v/>
      </c>
      <c r="O44" s="122" t="str">
        <f>IF(O43="","",INT(IF(1+('DB-Rud'!R$109-O43)/(('DB-Rud'!R$109-'DB-Rud'!R$108)/19)&gt;20,"20",IF(1+('DB-Rud'!R$109-O43)/(('DB-Rud'!R$109-'DB-Rud'!R$108)/19)&lt;0,0,1+(('DB-Rud'!R$109-O43)/(('DB-Rud'!R$109-'DB-Rud'!R$108)/19))))))</f>
        <v/>
      </c>
      <c r="P44" s="122" t="str">
        <f>IF(P43="","",INT(IF(1+('DB-Rud'!S$109-P43)/(('DB-Rud'!S$109-'DB-Rud'!S$108)/19)&gt;20,"20",IF(1+('DB-Rud'!S$109-P43)/(('DB-Rud'!S$109-'DB-Rud'!S$108)/19)&lt;0,0,1+(('DB-Rud'!S$109-P43)/(('DB-Rud'!S$109-'DB-Rud'!S$108)/19))))))</f>
        <v/>
      </c>
      <c r="Q44" s="122" t="str">
        <f>IF(Q43="","",INT(IF(1+('DB-Rud'!T$109-Q43)/(('DB-Rud'!T$109-'DB-Rud'!T$108)/19)&gt;20,"20",IF(1+('DB-Rud'!T$109-Q43)/(('DB-Rud'!T$109-'DB-Rud'!T$108)/19)&lt;0,0,1+(('DB-Rud'!T$109-Q43)/(('DB-Rud'!T$109-'DB-Rud'!T$108)/19))))))</f>
        <v/>
      </c>
      <c r="R44" s="122" t="str">
        <f>IF(R43="","",INT(IF(1+('DB-Rud'!U$109-R43)/(('DB-Rud'!U$109-'DB-Rud'!U$108)/19)&gt;20,"20",IF(1+('DB-Rud'!U$109-R43)/(('DB-Rud'!U$109-'DB-Rud'!U$108)/19)&lt;0,0,1+(('DB-Rud'!U$109-R43)/(('DB-Rud'!U$109-'DB-Rud'!U$108)/19))))))</f>
        <v/>
      </c>
      <c r="S44" s="122" t="str">
        <f>IF(S43="","",INT(IF(1+('DB-Rud'!V$109-S43)/(('DB-Rud'!V$109-'DB-Rud'!V$108)/19)&gt;20,"20",IF(1+('DB-Rud'!V$109-S43)/(('DB-Rud'!V$109-'DB-Rud'!V$108)/19)&lt;0,0,1+(('DB-Rud'!V$109-S43)/(('DB-Rud'!V$109-'DB-Rud'!V$108)/19))))))</f>
        <v/>
      </c>
      <c r="U44" s="244"/>
      <c r="W44" s="105">
        <f>IFERROR(INT(MAX(C44,I44,L44,O44)),"")</f>
        <v>0</v>
      </c>
      <c r="X44" s="105">
        <f>IFERROR(INT(MAX(D44,J44,M44,P44)),"")</f>
        <v>0</v>
      </c>
      <c r="Y44" s="105">
        <f>IFERROR(INT(MAX(R44,R44)),"")</f>
        <v>0</v>
      </c>
      <c r="Z44" s="105">
        <f t="shared" ref="Z44" si="87">Y44+X44+W44</f>
        <v>0</v>
      </c>
      <c r="AA44" s="97"/>
      <c r="AB44" s="105">
        <f>IFERROR(INT(MAX(D44,J44,M44,P44)),"")</f>
        <v>0</v>
      </c>
      <c r="AC44" s="105">
        <f>IFERROR(INT(MAX(E44,K44,N44,Q44)),"")</f>
        <v>0</v>
      </c>
      <c r="AD44" s="105">
        <f t="shared" ref="AD44" si="88">IFERROR(AC44+AB44,"")</f>
        <v>0</v>
      </c>
      <c r="AE44" s="97"/>
      <c r="AF44" s="105">
        <f>IFERROR(INT(MAX(R44,R44)),"")</f>
        <v>0</v>
      </c>
      <c r="AG44" s="105">
        <f>IFERROR(INT(MAX(S44,S44)),"")</f>
        <v>0</v>
      </c>
      <c r="AH44" s="105">
        <f t="shared" ref="AH44" si="89">IFERROR(AG44+AF44,"")</f>
        <v>0</v>
      </c>
      <c r="AI44" s="97"/>
      <c r="AJ44" s="105">
        <f>IFERROR(INT(MAX(F44,F44)),"")</f>
        <v>0</v>
      </c>
      <c r="AK44" s="105">
        <f>IFERROR(INT(MAX(G44,G44)),"")</f>
        <v>0</v>
      </c>
      <c r="AL44" s="105">
        <f>IFERROR(INT(MAX(H44,H44)),"")</f>
        <v>0</v>
      </c>
      <c r="AM44" s="105">
        <f t="shared" ref="AM44" si="90">IFERROR(MAX((AJ44+AL44),(AK44+AJ44)),"")</f>
        <v>0</v>
      </c>
      <c r="AN44" s="2"/>
      <c r="AO44" s="242"/>
    </row>
    <row r="46" spans="1:41" s="1" customFormat="1" ht="16" customHeight="1">
      <c r="A46" s="126" t="s">
        <v>855</v>
      </c>
      <c r="B46" s="99" t="s">
        <v>847</v>
      </c>
      <c r="C46" s="129" t="s">
        <v>858</v>
      </c>
      <c r="D46" s="100"/>
      <c r="E46" s="100"/>
      <c r="F46" s="101" t="s">
        <v>852</v>
      </c>
      <c r="G46" s="130" t="s">
        <v>859</v>
      </c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2"/>
      <c r="U46" s="111" t="str">
        <f t="shared" ref="U46" si="91">IF(U47&gt;=60,"ok","")</f>
        <v/>
      </c>
      <c r="V46" s="6"/>
      <c r="W46" s="249" t="str">
        <f>IFERROR(IF(Z48&gt;=31,"ok",""),"")</f>
        <v/>
      </c>
      <c r="X46" s="250"/>
      <c r="Y46" s="250"/>
      <c r="Z46" s="251"/>
      <c r="AB46" s="249" t="str">
        <f t="shared" ref="AB46" si="92">IFERROR(IF(AD48&gt;=22,"ok",""),"")</f>
        <v/>
      </c>
      <c r="AC46" s="250"/>
      <c r="AD46" s="251"/>
      <c r="AF46" s="249" t="str">
        <f t="shared" ref="AF46" si="93">IFERROR(IF(AH48&gt;=22,"ok",""),"")</f>
        <v/>
      </c>
      <c r="AG46" s="250"/>
      <c r="AH46" s="251"/>
      <c r="AJ46" s="249" t="str">
        <f t="shared" ref="AJ46" si="94">IFERROR(IF(AM48&gt;=22,"ok",""),"")</f>
        <v/>
      </c>
      <c r="AK46" s="250"/>
      <c r="AL46" s="250"/>
      <c r="AM46" s="251"/>
      <c r="AO46" s="240" t="str">
        <f t="shared" ref="AO46" si="95">IF(OR(AND(U46="ok",W46="ok"),AND(U46="ok",AB46="ok"),AND(U46="ok",AF46="ok"),AND(U46="ok",AJ46="ok"))=TRUE,"LK-Kriterien vollständig erfüllt","")</f>
        <v/>
      </c>
    </row>
    <row r="47" spans="1:41" ht="13" customHeight="1">
      <c r="A47" s="107">
        <v>2012</v>
      </c>
      <c r="B47" s="108" t="s">
        <v>853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U47" s="252"/>
      <c r="W47" s="106" t="s">
        <v>916</v>
      </c>
      <c r="X47" s="106" t="s">
        <v>848</v>
      </c>
      <c r="Y47" s="106" t="s">
        <v>16</v>
      </c>
      <c r="Z47" s="106" t="s">
        <v>860</v>
      </c>
      <c r="AA47" s="2"/>
      <c r="AB47" s="106" t="s">
        <v>848</v>
      </c>
      <c r="AC47" s="106" t="s">
        <v>849</v>
      </c>
      <c r="AD47" s="106" t="s">
        <v>860</v>
      </c>
      <c r="AE47" s="2"/>
      <c r="AF47" s="104" t="s">
        <v>16</v>
      </c>
      <c r="AG47" s="104" t="s">
        <v>17</v>
      </c>
      <c r="AH47" s="106" t="s">
        <v>860</v>
      </c>
      <c r="AI47" s="2"/>
      <c r="AJ47" s="104" t="s">
        <v>4</v>
      </c>
      <c r="AK47" s="104" t="s">
        <v>5</v>
      </c>
      <c r="AL47" s="104" t="s">
        <v>6</v>
      </c>
      <c r="AM47" s="106" t="s">
        <v>860</v>
      </c>
      <c r="AO47" s="241"/>
    </row>
    <row r="48" spans="1:41" ht="13" customHeight="1">
      <c r="A48" s="127" t="s">
        <v>856</v>
      </c>
      <c r="B48" s="109" t="s">
        <v>851</v>
      </c>
      <c r="C48" s="122" t="str">
        <f>IF(C47="","",INT(IF(1+('DB-Rud'!F$109-C47)/(('DB-Rud'!F$109-'DB-Rud'!F$108)/19)&gt;20,"20",IF(1+('DB-Rud'!F$109-C47)/(('DB-Rud'!F$109-'DB-Rud'!F$108)/19)&lt;0,0,1+(('DB-Rud'!F$109-C47)/(('DB-Rud'!F$109-'DB-Rud'!F$108)/19))))))</f>
        <v/>
      </c>
      <c r="D48" s="122" t="str">
        <f>IF(D47="","",INT(IF(1+('DB-Rud'!G$109-D47)/(('DB-Rud'!G$109-'DB-Rud'!G$108)/19)&gt;20,"20",IF(1+('DB-Rud'!G$109-D47)/(('DB-Rud'!G$109-'DB-Rud'!G$108)/19)&lt;0,0,1+(('DB-Rud'!G$109-D47)/(('DB-Rud'!G$109-'DB-Rud'!G$108)/19))))))</f>
        <v/>
      </c>
      <c r="E48" s="122" t="str">
        <f>IF(E47="","",INT(IF(1+('DB-Rud'!H$109-E47)/(('DB-Rud'!H$109-'DB-Rud'!H$108)/19)&gt;20,"20",IF(1+('DB-Rud'!H$109-E47)/(('DB-Rud'!H$109-'DB-Rud'!H$108)/19)&lt;0,0,1+(('DB-Rud'!H$109-E47)/(('DB-Rud'!H$109-'DB-Rud'!H$108)/19))))))</f>
        <v/>
      </c>
      <c r="F48" s="122" t="str">
        <f>IF(F47="","",INT(IF(1+('DB-Rud'!I$109-F47)/(('DB-Rud'!I$109-'DB-Rud'!I$108)/19)&gt;20,"20",IF(1+('DB-Rud'!I$109-F47)/(('DB-Rud'!I$109-'DB-Rud'!I$108)/19)&lt;0,0,1+(('DB-Rud'!I$109-F47)/(('DB-Rud'!I$109-'DB-Rud'!I$108)/19))))))</f>
        <v/>
      </c>
      <c r="G48" s="122" t="str">
        <f>IF(G47="","",INT(IF(1+('DB-Rud'!J$109-G47)/(('DB-Rud'!J$109-'DB-Rud'!J$108)/19)&gt;20,"20",IF(1+('DB-Rud'!J$109-G47)/(('DB-Rud'!J$109-'DB-Rud'!J$108)/19)&lt;0,0,1+(('DB-Rud'!J$109-G47)/(('DB-Rud'!J$109-'DB-Rud'!J$108)/19))))))</f>
        <v/>
      </c>
      <c r="H48" s="122" t="str">
        <f>IF(H47="","",INT(IF(1+('DB-Rud'!K$109-H47)/(('DB-Rud'!K$109-'DB-Rud'!K$108)/19)&gt;20,"20",IF(1+('DB-Rud'!K$109-H47)/(('DB-Rud'!K$109-'DB-Rud'!K$108)/19)&lt;0,0,1+(('DB-Rud'!K$109-H47)/(('DB-Rud'!K$109-'DB-Rud'!K$108)/19))))))</f>
        <v/>
      </c>
      <c r="I48" s="122" t="str">
        <f>IF(I47="","",INT(IF(1+('DB-Rud'!L$109-I47)/(('DB-Rud'!L$109-'DB-Rud'!L$108)/19)&gt;20,"20",IF(1+('DB-Rud'!L$109-I47)/(('DB-Rud'!L$109-'DB-Rud'!L$108)/19)&lt;0,0,1+(('DB-Rud'!L$109-I47)/(('DB-Rud'!L$109-'DB-Rud'!L$108)/19))))))</f>
        <v/>
      </c>
      <c r="J48" s="122" t="str">
        <f>IF(J47="","",INT(IF(1+('DB-Rud'!M$109-J47)/(('DB-Rud'!M$109-'DB-Rud'!M$108)/19)&gt;20,"20",IF(1+('DB-Rud'!M$109-J47)/(('DB-Rud'!M$109-'DB-Rud'!M$108)/19)&lt;0,0,1+(('DB-Rud'!M$109-J47)/(('DB-Rud'!M$109-'DB-Rud'!M$108)/19))))))</f>
        <v/>
      </c>
      <c r="K48" s="122" t="str">
        <f>IF(K47="","",INT(IF(1+('DB-Rud'!N$109-K47)/(('DB-Rud'!N$109-'DB-Rud'!N$108)/19)&gt;20,"20",IF(1+('DB-Rud'!N$109-K47)/(('DB-Rud'!N$109-'DB-Rud'!N$108)/19)&lt;0,0,1+(('DB-Rud'!N$109-K47)/(('DB-Rud'!N$109-'DB-Rud'!N$108)/19))))))</f>
        <v/>
      </c>
      <c r="L48" s="122" t="str">
        <f>IF(L47="","",INT(IF(1+('DB-Rud'!O$109-L47)/(('DB-Rud'!O$109-'DB-Rud'!O$108)/19)&gt;20,"20",IF(1+('DB-Rud'!O$109-L47)/(('DB-Rud'!O$109-'DB-Rud'!O$108)/19)&lt;0,0,1+(('DB-Rud'!O$109-L47)/(('DB-Rud'!O$109-'DB-Rud'!O$108)/19))))))</f>
        <v/>
      </c>
      <c r="M48" s="122" t="str">
        <f>IF(M47="","",INT(IF(1+('DB-Rud'!P$109-M47)/(('DB-Rud'!P$109-'DB-Rud'!P$108)/19)&gt;20,"20",IF(1+('DB-Rud'!P$109-M47)/(('DB-Rud'!P$109-'DB-Rud'!P$108)/19)&lt;0,0,1+(('DB-Rud'!P$109-M47)/(('DB-Rud'!P$109-'DB-Rud'!P$108)/19))))))</f>
        <v/>
      </c>
      <c r="N48" s="122" t="str">
        <f>IF(N47="","",INT(IF(1+('DB-Rud'!Q$109-N47)/(('DB-Rud'!Q$109-'DB-Rud'!Q$108)/19)&gt;20,"20",IF(1+('DB-Rud'!Q$109-N47)/(('DB-Rud'!Q$109-'DB-Rud'!Q$108)/19)&lt;0,0,1+(('DB-Rud'!Q$109-N47)/(('DB-Rud'!Q$109-'DB-Rud'!Q$108)/19))))))</f>
        <v/>
      </c>
      <c r="O48" s="122" t="str">
        <f>IF(O47="","",INT(IF(1+('DB-Rud'!R$109-O47)/(('DB-Rud'!R$109-'DB-Rud'!R$108)/19)&gt;20,"20",IF(1+('DB-Rud'!R$109-O47)/(('DB-Rud'!R$109-'DB-Rud'!R$108)/19)&lt;0,0,1+(('DB-Rud'!R$109-O47)/(('DB-Rud'!R$109-'DB-Rud'!R$108)/19))))))</f>
        <v/>
      </c>
      <c r="P48" s="122" t="str">
        <f>IF(P47="","",INT(IF(1+('DB-Rud'!S$109-P47)/(('DB-Rud'!S$109-'DB-Rud'!S$108)/19)&gt;20,"20",IF(1+('DB-Rud'!S$109-P47)/(('DB-Rud'!S$109-'DB-Rud'!S$108)/19)&lt;0,0,1+(('DB-Rud'!S$109-P47)/(('DB-Rud'!S$109-'DB-Rud'!S$108)/19))))))</f>
        <v/>
      </c>
      <c r="Q48" s="122" t="str">
        <f>IF(Q47="","",INT(IF(1+('DB-Rud'!T$109-Q47)/(('DB-Rud'!T$109-'DB-Rud'!T$108)/19)&gt;20,"20",IF(1+('DB-Rud'!T$109-Q47)/(('DB-Rud'!T$109-'DB-Rud'!T$108)/19)&lt;0,0,1+(('DB-Rud'!T$109-Q47)/(('DB-Rud'!T$109-'DB-Rud'!T$108)/19))))))</f>
        <v/>
      </c>
      <c r="R48" s="122" t="str">
        <f>IF(R47="","",INT(IF(1+('DB-Rud'!U$109-R47)/(('DB-Rud'!U$109-'DB-Rud'!U$108)/19)&gt;20,"20",IF(1+('DB-Rud'!U$109-R47)/(('DB-Rud'!U$109-'DB-Rud'!U$108)/19)&lt;0,0,1+(('DB-Rud'!U$109-R47)/(('DB-Rud'!U$109-'DB-Rud'!U$108)/19))))))</f>
        <v/>
      </c>
      <c r="S48" s="122" t="str">
        <f>IF(S47="","",INT(IF(1+('DB-Rud'!V$109-S47)/(('DB-Rud'!V$109-'DB-Rud'!V$108)/19)&gt;20,"20",IF(1+('DB-Rud'!V$109-S47)/(('DB-Rud'!V$109-'DB-Rud'!V$108)/19)&lt;0,0,1+(('DB-Rud'!V$109-S47)/(('DB-Rud'!V$109-'DB-Rud'!V$108)/19))))))</f>
        <v/>
      </c>
      <c r="U48" s="244"/>
      <c r="W48" s="105">
        <f>IFERROR(INT(MAX(C48,I48,L48,O48)),"")</f>
        <v>0</v>
      </c>
      <c r="X48" s="105">
        <f>IFERROR(INT(MAX(D48,J48,M48,P48)),"")</f>
        <v>0</v>
      </c>
      <c r="Y48" s="105">
        <f>IFERROR(INT(MAX(R48,R48)),"")</f>
        <v>0</v>
      </c>
      <c r="Z48" s="105">
        <f t="shared" ref="Z48" si="96">Y48+X48+W48</f>
        <v>0</v>
      </c>
      <c r="AA48" s="97"/>
      <c r="AB48" s="105">
        <f>IFERROR(INT(MAX(D48,J48,M48,P48)),"")</f>
        <v>0</v>
      </c>
      <c r="AC48" s="105">
        <f>IFERROR(INT(MAX(E48,K48,N48,Q48)),"")</f>
        <v>0</v>
      </c>
      <c r="AD48" s="105">
        <f t="shared" ref="AD48" si="97">IFERROR(AC48+AB48,"")</f>
        <v>0</v>
      </c>
      <c r="AE48" s="97"/>
      <c r="AF48" s="105">
        <f>IFERROR(INT(MAX(R48,R48)),"")</f>
        <v>0</v>
      </c>
      <c r="AG48" s="105">
        <f>IFERROR(INT(MAX(S48,S48)),"")</f>
        <v>0</v>
      </c>
      <c r="AH48" s="105">
        <f t="shared" ref="AH48" si="98">IFERROR(AG48+AF48,"")</f>
        <v>0</v>
      </c>
      <c r="AI48" s="97"/>
      <c r="AJ48" s="105">
        <f>IFERROR(INT(MAX(F48,F48)),"")</f>
        <v>0</v>
      </c>
      <c r="AK48" s="105">
        <f>IFERROR(INT(MAX(G48,G48)),"")</f>
        <v>0</v>
      </c>
      <c r="AL48" s="105">
        <f>IFERROR(INT(MAX(H48,H48)),"")</f>
        <v>0</v>
      </c>
      <c r="AM48" s="105">
        <f t="shared" ref="AM48" si="99">IFERROR(MAX((AJ48+AL48),(AK48+AJ48)),"")</f>
        <v>0</v>
      </c>
      <c r="AN48" s="2"/>
      <c r="AO48" s="242"/>
    </row>
    <row r="50" spans="1:41" s="1" customFormat="1" ht="16" customHeight="1">
      <c r="A50" s="126" t="s">
        <v>855</v>
      </c>
      <c r="B50" s="99" t="s">
        <v>847</v>
      </c>
      <c r="C50" s="129" t="s">
        <v>858</v>
      </c>
      <c r="D50" s="100"/>
      <c r="E50" s="100"/>
      <c r="F50" s="101" t="s">
        <v>852</v>
      </c>
      <c r="G50" s="130" t="s">
        <v>859</v>
      </c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2"/>
      <c r="U50" s="111" t="str">
        <f>IF(U51&gt;=60,"ok","")</f>
        <v/>
      </c>
      <c r="V50" s="6"/>
      <c r="W50" s="249" t="str">
        <f>IFERROR(IF(Z52&gt;=31,"ok",""),"")</f>
        <v/>
      </c>
      <c r="X50" s="250"/>
      <c r="Y50" s="250"/>
      <c r="Z50" s="251"/>
      <c r="AB50" s="249" t="str">
        <f>IFERROR(IF(AD52&gt;=22,"ok",""),"")</f>
        <v/>
      </c>
      <c r="AC50" s="250"/>
      <c r="AD50" s="251"/>
      <c r="AF50" s="249" t="str">
        <f>IFERROR(IF(AH52&gt;=22,"ok",""),"")</f>
        <v/>
      </c>
      <c r="AG50" s="250"/>
      <c r="AH50" s="251"/>
      <c r="AJ50" s="249" t="str">
        <f>IFERROR(IF(AM52&gt;=22,"ok",""),"")</f>
        <v/>
      </c>
      <c r="AK50" s="250"/>
      <c r="AL50" s="250"/>
      <c r="AM50" s="251"/>
      <c r="AO50" s="240" t="str">
        <f>IF(OR(AND(U50="ok",W50="ok"),AND(U50="ok",AB50="ok"),AND(U50="ok",AF50="ok"),AND(U50="ok",AJ50="ok"))=TRUE,"LK-Kriterien vollständig erfüllt","")</f>
        <v/>
      </c>
    </row>
    <row r="51" spans="1:41" ht="13" customHeight="1">
      <c r="A51" s="107">
        <v>2012</v>
      </c>
      <c r="B51" s="108" t="s">
        <v>853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U51" s="252"/>
      <c r="W51" s="106" t="s">
        <v>916</v>
      </c>
      <c r="X51" s="106" t="s">
        <v>848</v>
      </c>
      <c r="Y51" s="106" t="s">
        <v>16</v>
      </c>
      <c r="Z51" s="106" t="s">
        <v>860</v>
      </c>
      <c r="AA51" s="2"/>
      <c r="AB51" s="106" t="s">
        <v>848</v>
      </c>
      <c r="AC51" s="106" t="s">
        <v>849</v>
      </c>
      <c r="AD51" s="106" t="s">
        <v>860</v>
      </c>
      <c r="AE51" s="2"/>
      <c r="AF51" s="104" t="s">
        <v>16</v>
      </c>
      <c r="AG51" s="104" t="s">
        <v>17</v>
      </c>
      <c r="AH51" s="106" t="s">
        <v>860</v>
      </c>
      <c r="AI51" s="2"/>
      <c r="AJ51" s="104" t="s">
        <v>4</v>
      </c>
      <c r="AK51" s="104" t="s">
        <v>5</v>
      </c>
      <c r="AL51" s="104" t="s">
        <v>6</v>
      </c>
      <c r="AM51" s="106" t="s">
        <v>860</v>
      </c>
      <c r="AO51" s="241"/>
    </row>
    <row r="52" spans="1:41" ht="13" customHeight="1">
      <c r="A52" s="127" t="s">
        <v>856</v>
      </c>
      <c r="B52" s="109" t="s">
        <v>851</v>
      </c>
      <c r="C52" s="122" t="str">
        <f>IF(C51="","",INT(IF(1+('DB-Rud'!F$109-C51)/(('DB-Rud'!F$109-'DB-Rud'!F$108)/19)&gt;20,"20",IF(1+('DB-Rud'!F$109-C51)/(('DB-Rud'!F$109-'DB-Rud'!F$108)/19)&lt;0,0,1+(('DB-Rud'!F$109-C51)/(('DB-Rud'!F$109-'DB-Rud'!F$108)/19))))))</f>
        <v/>
      </c>
      <c r="D52" s="122" t="str">
        <f>IF(D51="","",INT(IF(1+('DB-Rud'!G$109-D51)/(('DB-Rud'!G$109-'DB-Rud'!G$108)/19)&gt;20,"20",IF(1+('DB-Rud'!G$109-D51)/(('DB-Rud'!G$109-'DB-Rud'!G$108)/19)&lt;0,0,1+(('DB-Rud'!G$109-D51)/(('DB-Rud'!G$109-'DB-Rud'!G$108)/19))))))</f>
        <v/>
      </c>
      <c r="E52" s="122" t="str">
        <f>IF(E51="","",INT(IF(1+('DB-Rud'!H$109-E51)/(('DB-Rud'!H$109-'DB-Rud'!H$108)/19)&gt;20,"20",IF(1+('DB-Rud'!H$109-E51)/(('DB-Rud'!H$109-'DB-Rud'!H$108)/19)&lt;0,0,1+(('DB-Rud'!H$109-E51)/(('DB-Rud'!H$109-'DB-Rud'!H$108)/19))))))</f>
        <v/>
      </c>
      <c r="F52" s="122" t="str">
        <f>IF(F51="","",INT(IF(1+('DB-Rud'!I$109-F51)/(('DB-Rud'!I$109-'DB-Rud'!I$108)/19)&gt;20,"20",IF(1+('DB-Rud'!I$109-F51)/(('DB-Rud'!I$109-'DB-Rud'!I$108)/19)&lt;0,0,1+(('DB-Rud'!I$109-F51)/(('DB-Rud'!I$109-'DB-Rud'!I$108)/19))))))</f>
        <v/>
      </c>
      <c r="G52" s="122" t="str">
        <f>IF(G51="","",INT(IF(1+('DB-Rud'!J$109-G51)/(('DB-Rud'!J$109-'DB-Rud'!J$108)/19)&gt;20,"20",IF(1+('DB-Rud'!J$109-G51)/(('DB-Rud'!J$109-'DB-Rud'!J$108)/19)&lt;0,0,1+(('DB-Rud'!J$109-G51)/(('DB-Rud'!J$109-'DB-Rud'!J$108)/19))))))</f>
        <v/>
      </c>
      <c r="H52" s="122" t="str">
        <f>IF(H51="","",INT(IF(1+('DB-Rud'!K$109-H51)/(('DB-Rud'!K$109-'DB-Rud'!K$108)/19)&gt;20,"20",IF(1+('DB-Rud'!K$109-H51)/(('DB-Rud'!K$109-'DB-Rud'!K$108)/19)&lt;0,0,1+(('DB-Rud'!K$109-H51)/(('DB-Rud'!K$109-'DB-Rud'!K$108)/19))))))</f>
        <v/>
      </c>
      <c r="I52" s="122" t="str">
        <f>IF(I51="","",INT(IF(1+('DB-Rud'!L$109-I51)/(('DB-Rud'!L$109-'DB-Rud'!L$108)/19)&gt;20,"20",IF(1+('DB-Rud'!L$109-I51)/(('DB-Rud'!L$109-'DB-Rud'!L$108)/19)&lt;0,0,1+(('DB-Rud'!L$109-I51)/(('DB-Rud'!L$109-'DB-Rud'!L$108)/19))))))</f>
        <v/>
      </c>
      <c r="J52" s="122" t="str">
        <f>IF(J51="","",INT(IF(1+('DB-Rud'!M$109-J51)/(('DB-Rud'!M$109-'DB-Rud'!M$108)/19)&gt;20,"20",IF(1+('DB-Rud'!M$109-J51)/(('DB-Rud'!M$109-'DB-Rud'!M$108)/19)&lt;0,0,1+(('DB-Rud'!M$109-J51)/(('DB-Rud'!M$109-'DB-Rud'!M$108)/19))))))</f>
        <v/>
      </c>
      <c r="K52" s="122" t="str">
        <f>IF(K51="","",INT(IF(1+('DB-Rud'!N$109-K51)/(('DB-Rud'!N$109-'DB-Rud'!N$108)/19)&gt;20,"20",IF(1+('DB-Rud'!N$109-K51)/(('DB-Rud'!N$109-'DB-Rud'!N$108)/19)&lt;0,0,1+(('DB-Rud'!N$109-K51)/(('DB-Rud'!N$109-'DB-Rud'!N$108)/19))))))</f>
        <v/>
      </c>
      <c r="L52" s="122" t="str">
        <f>IF(L51="","",INT(IF(1+('DB-Rud'!O$109-L51)/(('DB-Rud'!O$109-'DB-Rud'!O$108)/19)&gt;20,"20",IF(1+('DB-Rud'!O$109-L51)/(('DB-Rud'!O$109-'DB-Rud'!O$108)/19)&lt;0,0,1+(('DB-Rud'!O$109-L51)/(('DB-Rud'!O$109-'DB-Rud'!O$108)/19))))))</f>
        <v/>
      </c>
      <c r="M52" s="122" t="str">
        <f>IF(M51="","",INT(IF(1+('DB-Rud'!P$109-M51)/(('DB-Rud'!P$109-'DB-Rud'!P$108)/19)&gt;20,"20",IF(1+('DB-Rud'!P$109-M51)/(('DB-Rud'!P$109-'DB-Rud'!P$108)/19)&lt;0,0,1+(('DB-Rud'!P$109-M51)/(('DB-Rud'!P$109-'DB-Rud'!P$108)/19))))))</f>
        <v/>
      </c>
      <c r="N52" s="122" t="str">
        <f>IF(N51="","",INT(IF(1+('DB-Rud'!Q$109-N51)/(('DB-Rud'!Q$109-'DB-Rud'!Q$108)/19)&gt;20,"20",IF(1+('DB-Rud'!Q$109-N51)/(('DB-Rud'!Q$109-'DB-Rud'!Q$108)/19)&lt;0,0,1+(('DB-Rud'!Q$109-N51)/(('DB-Rud'!Q$109-'DB-Rud'!Q$108)/19))))))</f>
        <v/>
      </c>
      <c r="O52" s="122" t="str">
        <f>IF(O51="","",INT(IF(1+('DB-Rud'!R$109-O51)/(('DB-Rud'!R$109-'DB-Rud'!R$108)/19)&gt;20,"20",IF(1+('DB-Rud'!R$109-O51)/(('DB-Rud'!R$109-'DB-Rud'!R$108)/19)&lt;0,0,1+(('DB-Rud'!R$109-O51)/(('DB-Rud'!R$109-'DB-Rud'!R$108)/19))))))</f>
        <v/>
      </c>
      <c r="P52" s="122" t="str">
        <f>IF(P51="","",INT(IF(1+('DB-Rud'!S$109-P51)/(('DB-Rud'!S$109-'DB-Rud'!S$108)/19)&gt;20,"20",IF(1+('DB-Rud'!S$109-P51)/(('DB-Rud'!S$109-'DB-Rud'!S$108)/19)&lt;0,0,1+(('DB-Rud'!S$109-P51)/(('DB-Rud'!S$109-'DB-Rud'!S$108)/19))))))</f>
        <v/>
      </c>
      <c r="Q52" s="122" t="str">
        <f>IF(Q51="","",INT(IF(1+('DB-Rud'!T$109-Q51)/(('DB-Rud'!T$109-'DB-Rud'!T$108)/19)&gt;20,"20",IF(1+('DB-Rud'!T$109-Q51)/(('DB-Rud'!T$109-'DB-Rud'!T$108)/19)&lt;0,0,1+(('DB-Rud'!T$109-Q51)/(('DB-Rud'!T$109-'DB-Rud'!T$108)/19))))))</f>
        <v/>
      </c>
      <c r="R52" s="122" t="str">
        <f>IF(R51="","",INT(IF(1+('DB-Rud'!U$109-R51)/(('DB-Rud'!U$109-'DB-Rud'!U$108)/19)&gt;20,"20",IF(1+('DB-Rud'!U$109-R51)/(('DB-Rud'!U$109-'DB-Rud'!U$108)/19)&lt;0,0,1+(('DB-Rud'!U$109-R51)/(('DB-Rud'!U$109-'DB-Rud'!U$108)/19))))))</f>
        <v/>
      </c>
      <c r="S52" s="122" t="str">
        <f>IF(S51="","",INT(IF(1+('DB-Rud'!V$109-S51)/(('DB-Rud'!V$109-'DB-Rud'!V$108)/19)&gt;20,"20",IF(1+('DB-Rud'!V$109-S51)/(('DB-Rud'!V$109-'DB-Rud'!V$108)/19)&lt;0,0,1+(('DB-Rud'!V$109-S51)/(('DB-Rud'!V$109-'DB-Rud'!V$108)/19))))))</f>
        <v/>
      </c>
      <c r="U52" s="244"/>
      <c r="W52" s="105">
        <f>IFERROR(INT(MAX(C52,I52,L52,O52)),"")</f>
        <v>0</v>
      </c>
      <c r="X52" s="105">
        <f>IFERROR(INT(MAX(D52,J52,M52,P52)),"")</f>
        <v>0</v>
      </c>
      <c r="Y52" s="105">
        <f>IFERROR(INT(MAX(R52,R52)),"")</f>
        <v>0</v>
      </c>
      <c r="Z52" s="105">
        <f>Y52+X52+W52</f>
        <v>0</v>
      </c>
      <c r="AA52" s="97"/>
      <c r="AB52" s="105">
        <f>IFERROR(INT(MAX(D52,J52,M52,P52)),"")</f>
        <v>0</v>
      </c>
      <c r="AC52" s="105">
        <f>IFERROR(INT(MAX(E52,K52,N52,Q52)),"")</f>
        <v>0</v>
      </c>
      <c r="AD52" s="105">
        <f>IFERROR(AC52+AB52,"")</f>
        <v>0</v>
      </c>
      <c r="AE52" s="97"/>
      <c r="AF52" s="105">
        <f>IFERROR(INT(MAX(R52,R52)),"")</f>
        <v>0</v>
      </c>
      <c r="AG52" s="105">
        <f>IFERROR(INT(MAX(S52,S52)),"")</f>
        <v>0</v>
      </c>
      <c r="AH52" s="105">
        <f>IFERROR(AG52+AF52,"")</f>
        <v>0</v>
      </c>
      <c r="AI52" s="97"/>
      <c r="AJ52" s="105">
        <f>IFERROR(INT(MAX(F52,F52)),"")</f>
        <v>0</v>
      </c>
      <c r="AK52" s="105">
        <f t="shared" ref="AK52" si="100">IFERROR(INT(MAX(G52,G52)),"")</f>
        <v>0</v>
      </c>
      <c r="AL52" s="105">
        <f t="shared" ref="AL52" si="101">IFERROR(INT(MAX(H52,H52)),"")</f>
        <v>0</v>
      </c>
      <c r="AM52" s="105">
        <f>IFERROR(MAX((AJ52+AL52),(AK52+AJ52)),"")</f>
        <v>0</v>
      </c>
      <c r="AN52" s="2"/>
      <c r="AO52" s="242"/>
    </row>
  </sheetData>
  <sheetProtection algorithmName="SHA-512" hashValue="pPEGHtMv+YwiQ2vOY+HT43vphDNdvF6X8/9WmDKcMnYztageZ4fjQzXcFHsuj9IsgkiBrmPYo87jkAa/Im98HA==" saltValue="k6T6y86m6O79jxybLdKx5A==" spinCount="100000" sheet="1" objects="1" scenarios="1"/>
  <mergeCells count="82">
    <mergeCell ref="AJ1:AM1"/>
    <mergeCell ref="AO46:AO48"/>
    <mergeCell ref="U47:U48"/>
    <mergeCell ref="AF46:AH46"/>
    <mergeCell ref="W42:Z42"/>
    <mergeCell ref="AB42:AD42"/>
    <mergeCell ref="AO42:AO44"/>
    <mergeCell ref="U43:U44"/>
    <mergeCell ref="AF42:AH42"/>
    <mergeCell ref="AO38:AO40"/>
    <mergeCell ref="U39:U40"/>
    <mergeCell ref="AF38:AH38"/>
    <mergeCell ref="AJ46:AM46"/>
    <mergeCell ref="AJ34:AM34"/>
    <mergeCell ref="AO34:AO36"/>
    <mergeCell ref="AO30:AO32"/>
    <mergeCell ref="U51:U52"/>
    <mergeCell ref="AJ50:AM50"/>
    <mergeCell ref="AF50:AH50"/>
    <mergeCell ref="AJ10:AM10"/>
    <mergeCell ref="AJ14:AM14"/>
    <mergeCell ref="U31:U32"/>
    <mergeCell ref="AF30:AH30"/>
    <mergeCell ref="W26:Z26"/>
    <mergeCell ref="AB26:AD26"/>
    <mergeCell ref="AJ26:AM26"/>
    <mergeCell ref="W14:Z14"/>
    <mergeCell ref="AB14:AD14"/>
    <mergeCell ref="AJ30:AM30"/>
    <mergeCell ref="AO22:AO24"/>
    <mergeCell ref="U23:U24"/>
    <mergeCell ref="AF22:AH22"/>
    <mergeCell ref="W18:Z18"/>
    <mergeCell ref="AB18:AD18"/>
    <mergeCell ref="AJ18:AM18"/>
    <mergeCell ref="AO26:AO28"/>
    <mergeCell ref="U27:U28"/>
    <mergeCell ref="AF26:AH26"/>
    <mergeCell ref="W50:Z50"/>
    <mergeCell ref="AB50:AD50"/>
    <mergeCell ref="W38:Z38"/>
    <mergeCell ref="AB38:AD38"/>
    <mergeCell ref="W46:Z46"/>
    <mergeCell ref="AB46:AD46"/>
    <mergeCell ref="U35:U36"/>
    <mergeCell ref="AF34:AH34"/>
    <mergeCell ref="W34:Z34"/>
    <mergeCell ref="AB34:AD34"/>
    <mergeCell ref="AJ42:AM42"/>
    <mergeCell ref="AJ38:AM38"/>
    <mergeCell ref="AO50:AO52"/>
    <mergeCell ref="AO2:AO4"/>
    <mergeCell ref="U3:U4"/>
    <mergeCell ref="W6:Z6"/>
    <mergeCell ref="AB6:AD6"/>
    <mergeCell ref="AO6:AO8"/>
    <mergeCell ref="U7:U8"/>
    <mergeCell ref="AF6:AH6"/>
    <mergeCell ref="AF2:AH2"/>
    <mergeCell ref="AJ2:AM2"/>
    <mergeCell ref="AJ6:AM6"/>
    <mergeCell ref="AO14:AO16"/>
    <mergeCell ref="U15:U16"/>
    <mergeCell ref="AF14:AH14"/>
    <mergeCell ref="W10:Z10"/>
    <mergeCell ref="W30:Z30"/>
    <mergeCell ref="AB30:AD30"/>
    <mergeCell ref="AO18:AO20"/>
    <mergeCell ref="U19:U20"/>
    <mergeCell ref="AF18:AH18"/>
    <mergeCell ref="AB10:AD10"/>
    <mergeCell ref="AO10:AO12"/>
    <mergeCell ref="U11:U12"/>
    <mergeCell ref="AF10:AH10"/>
    <mergeCell ref="W22:Z22"/>
    <mergeCell ref="AB22:AD22"/>
    <mergeCell ref="AJ22:AM22"/>
    <mergeCell ref="W1:Z1"/>
    <mergeCell ref="AB1:AD1"/>
    <mergeCell ref="W2:Z2"/>
    <mergeCell ref="AB2:AD2"/>
    <mergeCell ref="AF1:AH1"/>
  </mergeCells>
  <pageMargins left="0.23622047244094491" right="0.23622047244094491" top="0.74803149606299213" bottom="0.74803149606299213" header="0.31496062992125984" footer="0.31496062992125984"/>
  <pageSetup paperSize="9" scale="42" orientation="landscape" horizontalDpi="0" verticalDpi="0"/>
  <headerFooter>
    <oddHeader>&amp;C&amp;"Arial Fett,Fett"&amp;14&amp;K000000&amp;A</oddHeader>
  </headerFooter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D63C8-85D2-0A43-998F-A0A80BEF6E29}">
  <sheetPr>
    <pageSetUpPr fitToPage="1"/>
  </sheetPr>
  <dimension ref="A1:AO52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6" sqref="A6"/>
    </sheetView>
  </sheetViews>
  <sheetFormatPr baseColWidth="10" defaultColWidth="10.84375" defaultRowHeight="12.45"/>
  <cols>
    <col min="1" max="1" width="17.84375" style="4" bestFit="1" customWidth="1"/>
    <col min="2" max="2" width="13.15234375" style="3" customWidth="1"/>
    <col min="3" max="19" width="8" style="5" customWidth="1"/>
    <col min="20" max="20" width="3.4609375" customWidth="1"/>
    <col min="21" max="21" width="10.84375" style="2"/>
    <col min="22" max="22" width="3.15234375" style="2" customWidth="1"/>
    <col min="23" max="26" width="6.84375" customWidth="1"/>
    <col min="27" max="27" width="2.84375" customWidth="1"/>
    <col min="28" max="30" width="6.84375" customWidth="1"/>
    <col min="31" max="31" width="3.4609375" customWidth="1"/>
    <col min="32" max="34" width="6.84375" customWidth="1"/>
    <col min="35" max="35" width="3.4609375" customWidth="1"/>
    <col min="36" max="39" width="6.84375" customWidth="1"/>
    <col min="40" max="40" width="3.4609375" customWidth="1"/>
    <col min="41" max="41" width="19" bestFit="1" customWidth="1"/>
  </cols>
  <sheetData>
    <row r="1" spans="1:41" s="76" customFormat="1">
      <c r="A1" s="134" t="s">
        <v>0</v>
      </c>
      <c r="B1" s="134" t="s">
        <v>854</v>
      </c>
      <c r="C1" s="103" t="s">
        <v>2</v>
      </c>
      <c r="D1" s="103" t="s">
        <v>1</v>
      </c>
      <c r="E1" s="103" t="s">
        <v>3</v>
      </c>
      <c r="F1" s="103" t="s">
        <v>4</v>
      </c>
      <c r="G1" s="103" t="s">
        <v>5</v>
      </c>
      <c r="H1" s="103" t="s">
        <v>6</v>
      </c>
      <c r="I1" s="103" t="s">
        <v>7</v>
      </c>
      <c r="J1" s="103" t="s">
        <v>8</v>
      </c>
      <c r="K1" s="103" t="s">
        <v>9</v>
      </c>
      <c r="L1" s="103" t="s">
        <v>10</v>
      </c>
      <c r="M1" s="103" t="s">
        <v>11</v>
      </c>
      <c r="N1" s="103" t="s">
        <v>12</v>
      </c>
      <c r="O1" s="103" t="s">
        <v>13</v>
      </c>
      <c r="P1" s="103" t="s">
        <v>14</v>
      </c>
      <c r="Q1" s="103" t="s">
        <v>15</v>
      </c>
      <c r="R1" s="103" t="s">
        <v>16</v>
      </c>
      <c r="S1" s="103" t="s">
        <v>17</v>
      </c>
      <c r="U1" s="103" t="s">
        <v>857</v>
      </c>
      <c r="V1" s="98"/>
      <c r="W1" s="228" t="s">
        <v>928</v>
      </c>
      <c r="X1" s="228"/>
      <c r="Y1" s="228"/>
      <c r="Z1" s="228"/>
      <c r="AB1" s="228" t="s">
        <v>917</v>
      </c>
      <c r="AC1" s="228"/>
      <c r="AD1" s="228"/>
      <c r="AF1" s="228" t="s">
        <v>918</v>
      </c>
      <c r="AG1" s="228"/>
      <c r="AH1" s="228"/>
      <c r="AJ1" s="228" t="s">
        <v>901</v>
      </c>
      <c r="AK1" s="228"/>
      <c r="AL1" s="228"/>
      <c r="AM1" s="245"/>
      <c r="AO1" s="103" t="s">
        <v>850</v>
      </c>
    </row>
    <row r="2" spans="1:41" s="1" customFormat="1" ht="16" customHeight="1">
      <c r="A2" s="112" t="s">
        <v>880</v>
      </c>
      <c r="B2" s="115" t="s">
        <v>847</v>
      </c>
      <c r="C2" s="116" t="s">
        <v>863</v>
      </c>
      <c r="D2" s="117"/>
      <c r="E2" s="117"/>
      <c r="F2" s="118" t="s">
        <v>852</v>
      </c>
      <c r="G2" s="119" t="s">
        <v>864</v>
      </c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20"/>
      <c r="U2" s="121" t="str">
        <f>IF(U3&gt;=60,"ok","")</f>
        <v>ok</v>
      </c>
      <c r="V2" s="6"/>
      <c r="W2" s="246" t="str">
        <f>IFERROR(IF(Z4&gt;=30,"ok",""),"")</f>
        <v>ok</v>
      </c>
      <c r="X2" s="247"/>
      <c r="Y2" s="247"/>
      <c r="Z2" s="248"/>
      <c r="AB2" s="246" t="str">
        <f>IFERROR(IF(AD4&gt;=22,"ok",""),"")</f>
        <v/>
      </c>
      <c r="AC2" s="247"/>
      <c r="AD2" s="248"/>
      <c r="AF2" s="246" t="str">
        <f>IFERROR(IF(AH4&gt;=22,"ok",""),"")</f>
        <v>ok</v>
      </c>
      <c r="AG2" s="247"/>
      <c r="AH2" s="248"/>
      <c r="AJ2" s="246" t="str">
        <f>IFERROR(IF(AM4&gt;=22,"ok",""),"")</f>
        <v>ok</v>
      </c>
      <c r="AK2" s="247"/>
      <c r="AL2" s="247"/>
      <c r="AM2" s="248"/>
      <c r="AO2" s="232" t="str">
        <f>IF(OR(AND(U2="ok",W2="ok"),AND(U2="ok",AB2="ok"),AND(U2="ok",AF2="ok"),AND(U2="ok",AJ2="ok"))=TRUE,"LK-Kriterien vollständig erfüllt","")</f>
        <v>LK-Kriterien vollständig erfüllt</v>
      </c>
    </row>
    <row r="3" spans="1:41" ht="13" customHeight="1">
      <c r="A3" s="113">
        <v>2012</v>
      </c>
      <c r="B3" s="108" t="s">
        <v>853</v>
      </c>
      <c r="C3" s="110">
        <v>3.1250000000000001E-4</v>
      </c>
      <c r="D3" s="110">
        <v>8.1018518518518516E-4</v>
      </c>
      <c r="E3" s="110">
        <v>1.5677083333333333E-3</v>
      </c>
      <c r="F3" s="110">
        <v>3.2407407407407406E-3</v>
      </c>
      <c r="G3" s="110">
        <v>7.0601851851851841E-3</v>
      </c>
      <c r="H3" s="110">
        <v>1.3020833333333334E-2</v>
      </c>
      <c r="I3" s="110">
        <v>4.5138888888888892E-4</v>
      </c>
      <c r="J3" s="110">
        <v>1.0416666666666667E-3</v>
      </c>
      <c r="K3" s="110">
        <v>2.0833333333333333E-3</v>
      </c>
      <c r="L3" s="110">
        <v>4.0509259259259258E-4</v>
      </c>
      <c r="M3" s="110">
        <v>9.2592592592592585E-4</v>
      </c>
      <c r="N3" s="110">
        <v>2.0833333333333333E-3</v>
      </c>
      <c r="O3" s="110">
        <v>4.0509259259259258E-4</v>
      </c>
      <c r="P3" s="110">
        <v>7.9861111111111105E-4</v>
      </c>
      <c r="Q3" s="110">
        <v>2.0833333333333333E-3</v>
      </c>
      <c r="R3" s="110">
        <v>1.6782407407407406E-3</v>
      </c>
      <c r="S3" s="110">
        <v>3.472222222222222E-3</v>
      </c>
      <c r="U3" s="235">
        <v>77</v>
      </c>
      <c r="W3" s="106" t="s">
        <v>916</v>
      </c>
      <c r="X3" s="106" t="s">
        <v>848</v>
      </c>
      <c r="Y3" s="106" t="s">
        <v>16</v>
      </c>
      <c r="Z3" s="106" t="s">
        <v>860</v>
      </c>
      <c r="AA3" s="2"/>
      <c r="AB3" s="106" t="s">
        <v>848</v>
      </c>
      <c r="AC3" s="106" t="s">
        <v>849</v>
      </c>
      <c r="AD3" s="106" t="s">
        <v>860</v>
      </c>
      <c r="AE3" s="2"/>
      <c r="AF3" s="104" t="s">
        <v>16</v>
      </c>
      <c r="AG3" s="104" t="s">
        <v>17</v>
      </c>
      <c r="AH3" s="106" t="s">
        <v>860</v>
      </c>
      <c r="AI3" s="2"/>
      <c r="AJ3" s="104" t="s">
        <v>4</v>
      </c>
      <c r="AK3" s="104" t="s">
        <v>5</v>
      </c>
      <c r="AL3" s="104" t="s">
        <v>6</v>
      </c>
      <c r="AM3" s="106" t="s">
        <v>860</v>
      </c>
      <c r="AO3" s="233"/>
    </row>
    <row r="4" spans="1:41" ht="13" customHeight="1">
      <c r="A4" s="114" t="s">
        <v>881</v>
      </c>
      <c r="B4" s="109" t="s">
        <v>851</v>
      </c>
      <c r="C4" s="122">
        <f>IF(C3="","",INT(IF(1+('DB-Rud'!F$37-C3)/(('DB-Rud'!F$37-'DB-Rud'!F$36)/19)&gt;20,"20",IF(1+('DB-Rud'!F$37-C3)/(('DB-Rud'!F$37-'DB-Rud'!F$36)/19)&lt;0,0,1+(('DB-Rud'!F$37-C3)/(('DB-Rud'!F$37-'DB-Rud'!F$36)/19))))))</f>
        <v>13</v>
      </c>
      <c r="D4" s="122">
        <f>IF(D3="","",INT(IF(1+('DB-Rud'!G$37-D3)/(('DB-Rud'!G$37-'DB-Rud'!G$36)/19)&gt;20,"20",IF(1+('DB-Rud'!G$37-D3)/(('DB-Rud'!G$37-'DB-Rud'!G$36)/19)&lt;0,0,1+(('DB-Rud'!G$37-D3)/(('DB-Rud'!G$37-'DB-Rud'!G$36)/19))))))</f>
        <v>0</v>
      </c>
      <c r="E4" s="122">
        <f>IF(E3="","",INT(IF(1+('DB-Rud'!H$37-E3)/(('DB-Rud'!H$37-'DB-Rud'!H$36)/19)&gt;20,"20",IF(1+('DB-Rud'!H$37-E3)/(('DB-Rud'!H$37-'DB-Rud'!H$36)/19)&lt;0,0,1+(('DB-Rud'!H$37-E3)/(('DB-Rud'!H$37-'DB-Rud'!H$36)/19))))))</f>
        <v>10</v>
      </c>
      <c r="F4" s="122">
        <f>IF(F3="","",INT(IF(1+('DB-Rud'!I$37-F3)/(('DB-Rud'!I$37-'DB-Rud'!I$36)/19)&gt;20,"20",IF(1+('DB-Rud'!I$37-F3)/(('DB-Rud'!I$37-'DB-Rud'!I$36)/19)&lt;0,0,1+(('DB-Rud'!I$37-F3)/(('DB-Rud'!I$37-'DB-Rud'!I$36)/19))))))</f>
        <v>11</v>
      </c>
      <c r="G4" s="122">
        <f>IF(G3="","",INT(IF(1+('DB-Rud'!J$37-G3)/(('DB-Rud'!J$37-'DB-Rud'!J$36)/19)&gt;20,"20",IF(1+('DB-Rud'!J$37-G3)/(('DB-Rud'!J$37-'DB-Rud'!J$36)/19)&lt;0,0,1+(('DB-Rud'!J$37-G3)/(('DB-Rud'!J$37-'DB-Rud'!J$36)/19))))))</f>
        <v>9</v>
      </c>
      <c r="H4" s="122">
        <f>IF(H3="","",INT(IF(1+('DB-Rud'!K$37-H3)/(('DB-Rud'!K$37-'DB-Rud'!K$36)/19)&gt;20,"20",IF(1+('DB-Rud'!K$37-H3)/(('DB-Rud'!K$37-'DB-Rud'!K$36)/19)&lt;0,0,1+(('DB-Rud'!K$37-H3)/(('DB-Rud'!K$37-'DB-Rud'!K$36)/19))))))</f>
        <v>11</v>
      </c>
      <c r="I4" s="122">
        <f>IF(I3="","",INT(IF(1+('DB-Rud'!L$37-I3)/(('DB-Rud'!L$37-'DB-Rud'!L$36)/19)&gt;20,"20",IF(1+('DB-Rud'!L$37-I3)/(('DB-Rud'!L$37-'DB-Rud'!L$36)/19)&lt;0,0,1+(('DB-Rud'!L$37-I3)/(('DB-Rud'!L$37-'DB-Rud'!L$36)/19))))))</f>
        <v>2</v>
      </c>
      <c r="J4" s="122">
        <f>IF(J3="","",INT(IF(1+('DB-Rud'!M$37-J3)/(('DB-Rud'!M$37-'DB-Rud'!M$36)/19)&gt;20,"20",IF(1+('DB-Rud'!M$37-J3)/(('DB-Rud'!M$37-'DB-Rud'!M$36)/19)&lt;0,0,1+(('DB-Rud'!M$37-J3)/(('DB-Rud'!M$37-'DB-Rud'!M$36)/19))))))</f>
        <v>0</v>
      </c>
      <c r="K4" s="122">
        <f>IF(K3="","",INT(IF(1+('DB-Rud'!N$37-K3)/(('DB-Rud'!N$37-'DB-Rud'!N$36)/19)&gt;20,"20",IF(1+('DB-Rud'!N$37-K3)/(('DB-Rud'!N$37-'DB-Rud'!N$36)/19)&lt;0,0,1+(('DB-Rud'!N$37-K3)/(('DB-Rud'!N$37-'DB-Rud'!N$36)/19))))))</f>
        <v>4</v>
      </c>
      <c r="L4" s="122">
        <f>IF(L3="","",INT(IF(1+('DB-Rud'!O$37-L3)/(('DB-Rud'!O$37-'DB-Rud'!O$36)/19)&gt;20,"20",IF(1+('DB-Rud'!O$37-L3)/(('DB-Rud'!O$37-'DB-Rud'!O$36)/19)&lt;0,0,1+(('DB-Rud'!O$37-L3)/(('DB-Rud'!O$37-'DB-Rud'!O$36)/19))))))</f>
        <v>3</v>
      </c>
      <c r="M4" s="122">
        <f>IF(M3="","",INT(IF(1+('DB-Rud'!P$37-M3)/(('DB-Rud'!P$37-'DB-Rud'!P$36)/19)&gt;20,"20",IF(1+('DB-Rud'!P$37-M3)/(('DB-Rud'!P$37-'DB-Rud'!P$36)/19)&lt;0,0,1+(('DB-Rud'!P$37-M3)/(('DB-Rud'!P$37-'DB-Rud'!P$36)/19))))))</f>
        <v>0</v>
      </c>
      <c r="N4" s="122">
        <f>IF(N3="","",INT(IF(1+('DB-Rud'!Q$37-N3)/(('DB-Rud'!Q$37-'DB-Rud'!Q$36)/19)&gt;20,"20",IF(1+('DB-Rud'!Q$37-N3)/(('DB-Rud'!Q$37-'DB-Rud'!Q$36)/19)&lt;0,0,1+(('DB-Rud'!Q$37-N3)/(('DB-Rud'!Q$37-'DB-Rud'!Q$36)/19))))))</f>
        <v>0</v>
      </c>
      <c r="O4" s="122">
        <f>IF(O3="","",INT(IF(1+('DB-Rud'!R$37-O3)/(('DB-Rud'!R$37-'DB-Rud'!R$36)/19)&gt;20,"20",IF(1+('DB-Rud'!R$37-O3)/(('DB-Rud'!R$37-'DB-Rud'!R$36)/19)&lt;0,0,1+(('DB-Rud'!R$37-O3)/(('DB-Rud'!R$37-'DB-Rud'!R$36)/19))))))</f>
        <v>0</v>
      </c>
      <c r="P4" s="122">
        <f>IF(P3="","",INT(IF(1+('DB-Rud'!S$37-P3)/(('DB-Rud'!S$37-'DB-Rud'!S$36)/19)&gt;20,"20",IF(1+('DB-Rud'!S$37-P3)/(('DB-Rud'!S$37-'DB-Rud'!S$36)/19)&lt;0,0,1+(('DB-Rud'!S$37-P3)/(('DB-Rud'!S$37-'DB-Rud'!S$36)/19))))))</f>
        <v>7</v>
      </c>
      <c r="Q4" s="122">
        <f>IF(Q3="","",INT(IF(1+('DB-Rud'!T$37-Q3)/(('DB-Rud'!T$37-'DB-Rud'!T$36)/19)&gt;20,"20",IF(1+('DB-Rud'!T$37-Q3)/(('DB-Rud'!T$37-'DB-Rud'!T$36)/19)&lt;0,0,1+(('DB-Rud'!T$37-Q3)/(('DB-Rud'!T$37-'DB-Rud'!T$36)/19))))))</f>
        <v>0</v>
      </c>
      <c r="R4" s="122">
        <f>IF(R3="","",INT(IF(1+('DB-Rud'!U$37-R3)/(('DB-Rud'!U$37-'DB-Rud'!U$36)/19)&gt;20,"20",IF(1+('DB-Rud'!U$37-R3)/(('DB-Rud'!U$37-'DB-Rud'!U$36)/19)&lt;0,0,1+(('DB-Rud'!U$37-R3)/(('DB-Rud'!U$37-'DB-Rud'!U$36)/19))))))</f>
        <v>13</v>
      </c>
      <c r="S4" s="122">
        <f>IF(S3="","",INT(IF(1+('DB-Rud'!V$37-S3)/(('DB-Rud'!V$37-'DB-Rud'!V$36)/19)&gt;20,"20",IF(1+('DB-Rud'!V$37-S3)/(('DB-Rud'!V$37-'DB-Rud'!V$36)/19)&lt;0,0,1+(('DB-Rud'!V$37-S3)/(('DB-Rud'!V$37-'DB-Rud'!V$36)/19))))))</f>
        <v>15</v>
      </c>
      <c r="U4" s="236"/>
      <c r="W4" s="105">
        <f>IFERROR(INT(MAX(C4,I4,L4,O4)),"")</f>
        <v>13</v>
      </c>
      <c r="X4" s="105">
        <f>IFERROR(INT(MAX(D4,J4,M4,P4)),"")</f>
        <v>7</v>
      </c>
      <c r="Y4" s="105">
        <f>IFERROR(INT(MAX(R4,R4)),"")</f>
        <v>13</v>
      </c>
      <c r="Z4" s="105">
        <f>Y4+X4+W4</f>
        <v>33</v>
      </c>
      <c r="AA4" s="97"/>
      <c r="AB4" s="105">
        <f>IFERROR(INT(MAX(D4,J4,M4,P4)),"")</f>
        <v>7</v>
      </c>
      <c r="AC4" s="105">
        <f>IFERROR(INT(MAX(E4,K4,N4,Q4)),"")</f>
        <v>10</v>
      </c>
      <c r="AD4" s="105">
        <f>IFERROR(AC4+AB4,"")</f>
        <v>17</v>
      </c>
      <c r="AE4" s="97"/>
      <c r="AF4" s="105">
        <f>IFERROR(INT(MAX(R4,R4)),"")</f>
        <v>13</v>
      </c>
      <c r="AG4" s="105">
        <f>IFERROR(INT(MAX(S4,S4)),"")</f>
        <v>15</v>
      </c>
      <c r="AH4" s="105">
        <f>IFERROR(AG4+AF4,"")</f>
        <v>28</v>
      </c>
      <c r="AI4" s="97"/>
      <c r="AJ4" s="105">
        <f>IFERROR(INT(MAX(F4,F4)),"")</f>
        <v>11</v>
      </c>
      <c r="AK4" s="105">
        <f t="shared" ref="AK4:AL4" si="0">IFERROR(INT(MAX(G4,G4)),"")</f>
        <v>9</v>
      </c>
      <c r="AL4" s="105">
        <f t="shared" si="0"/>
        <v>11</v>
      </c>
      <c r="AM4" s="105">
        <f>IFERROR(MAX((AJ4+AL4),(AK4+AJ4)),"")</f>
        <v>22</v>
      </c>
      <c r="AN4" s="2"/>
      <c r="AO4" s="234"/>
    </row>
    <row r="6" spans="1:41" s="1" customFormat="1" ht="16" customHeight="1">
      <c r="A6" s="126" t="s">
        <v>855</v>
      </c>
      <c r="B6" s="99" t="s">
        <v>847</v>
      </c>
      <c r="C6" s="129" t="s">
        <v>858</v>
      </c>
      <c r="D6" s="100"/>
      <c r="E6" s="100"/>
      <c r="F6" s="101" t="s">
        <v>852</v>
      </c>
      <c r="G6" s="130" t="s">
        <v>859</v>
      </c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2"/>
      <c r="U6" s="111" t="str">
        <f t="shared" ref="U6" si="1">IF(U7&gt;=60,"ok","")</f>
        <v/>
      </c>
      <c r="V6" s="6"/>
      <c r="W6" s="249" t="str">
        <f>IFERROR(IF(Z8&gt;=31,"ok",""),"")</f>
        <v/>
      </c>
      <c r="X6" s="250"/>
      <c r="Y6" s="250"/>
      <c r="Z6" s="251"/>
      <c r="AB6" s="249" t="str">
        <f t="shared" ref="AB6" si="2">IFERROR(IF(AD8&gt;=22,"ok",""),"")</f>
        <v/>
      </c>
      <c r="AC6" s="250"/>
      <c r="AD6" s="251"/>
      <c r="AF6" s="249" t="str">
        <f t="shared" ref="AF6" si="3">IFERROR(IF(AH8&gt;=22,"ok",""),"")</f>
        <v/>
      </c>
      <c r="AG6" s="250"/>
      <c r="AH6" s="251"/>
      <c r="AJ6" s="249" t="str">
        <f t="shared" ref="AJ6" si="4">IFERROR(IF(AM8&gt;=22,"ok",""),"")</f>
        <v/>
      </c>
      <c r="AK6" s="250"/>
      <c r="AL6" s="250"/>
      <c r="AM6" s="251"/>
      <c r="AO6" s="240" t="str">
        <f t="shared" ref="AO6" si="5">IF(OR(AND(U6="ok",W6="ok"),AND(U6="ok",AB6="ok"),AND(U6="ok",AF6="ok"),AND(U6="ok",AJ6="ok"))=TRUE,"LK-Kriterien vollständig erfüllt","")</f>
        <v/>
      </c>
    </row>
    <row r="7" spans="1:41" ht="13" customHeight="1">
      <c r="A7" s="107">
        <v>2012</v>
      </c>
      <c r="B7" s="108" t="s">
        <v>853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U7" s="252"/>
      <c r="W7" s="106" t="s">
        <v>916</v>
      </c>
      <c r="X7" s="106" t="s">
        <v>848</v>
      </c>
      <c r="Y7" s="106" t="s">
        <v>16</v>
      </c>
      <c r="Z7" s="106" t="s">
        <v>860</v>
      </c>
      <c r="AA7" s="2"/>
      <c r="AB7" s="106" t="s">
        <v>848</v>
      </c>
      <c r="AC7" s="106" t="s">
        <v>849</v>
      </c>
      <c r="AD7" s="106" t="s">
        <v>860</v>
      </c>
      <c r="AE7" s="2"/>
      <c r="AF7" s="104" t="s">
        <v>16</v>
      </c>
      <c r="AG7" s="104" t="s">
        <v>17</v>
      </c>
      <c r="AH7" s="106" t="s">
        <v>860</v>
      </c>
      <c r="AI7" s="2"/>
      <c r="AJ7" s="104" t="s">
        <v>4</v>
      </c>
      <c r="AK7" s="104" t="s">
        <v>5</v>
      </c>
      <c r="AL7" s="104" t="s">
        <v>6</v>
      </c>
      <c r="AM7" s="106" t="s">
        <v>860</v>
      </c>
      <c r="AO7" s="241"/>
    </row>
    <row r="8" spans="1:41" ht="13" customHeight="1">
      <c r="A8" s="127" t="s">
        <v>856</v>
      </c>
      <c r="B8" s="109" t="s">
        <v>851</v>
      </c>
      <c r="C8" s="122" t="str">
        <f>IF(C7="","",INT(IF(1+('DB-Rud'!F$37-C7)/(('DB-Rud'!F$37-'DB-Rud'!F$36)/19)&gt;20,"20",IF(1+('DB-Rud'!F$37-C7)/(('DB-Rud'!F$37-'DB-Rud'!F$36)/19)&lt;0,0,1+(('DB-Rud'!F$37-C7)/(('DB-Rud'!F$37-'DB-Rud'!F$36)/19))))))</f>
        <v/>
      </c>
      <c r="D8" s="122" t="str">
        <f>IF(D7="","",INT(IF(1+('DB-Rud'!G$37-D7)/(('DB-Rud'!G$37-'DB-Rud'!G$36)/19)&gt;20,"20",IF(1+('DB-Rud'!G$37-D7)/(('DB-Rud'!G$37-'DB-Rud'!G$36)/19)&lt;0,0,1+(('DB-Rud'!G$37-D7)/(('DB-Rud'!G$37-'DB-Rud'!G$36)/19))))))</f>
        <v/>
      </c>
      <c r="E8" s="122" t="str">
        <f>IF(E7="","",INT(IF(1+('DB-Rud'!H$37-E7)/(('DB-Rud'!H$37-'DB-Rud'!H$36)/19)&gt;20,"20",IF(1+('DB-Rud'!H$37-E7)/(('DB-Rud'!H$37-'DB-Rud'!H$36)/19)&lt;0,0,1+(('DB-Rud'!H$37-E7)/(('DB-Rud'!H$37-'DB-Rud'!H$36)/19))))))</f>
        <v/>
      </c>
      <c r="F8" s="122" t="str">
        <f>IF(F7="","",INT(IF(1+('DB-Rud'!I$37-F7)/(('DB-Rud'!I$37-'DB-Rud'!I$36)/19)&gt;20,"20",IF(1+('DB-Rud'!I$37-F7)/(('DB-Rud'!I$37-'DB-Rud'!I$36)/19)&lt;0,0,1+(('DB-Rud'!I$37-F7)/(('DB-Rud'!I$37-'DB-Rud'!I$36)/19))))))</f>
        <v/>
      </c>
      <c r="G8" s="122" t="str">
        <f>IF(G7="","",INT(IF(1+('DB-Rud'!J$37-G7)/(('DB-Rud'!J$37-'DB-Rud'!J$36)/19)&gt;20,"20",IF(1+('DB-Rud'!J$37-G7)/(('DB-Rud'!J$37-'DB-Rud'!J$36)/19)&lt;0,0,1+(('DB-Rud'!J$37-G7)/(('DB-Rud'!J$37-'DB-Rud'!J$36)/19))))))</f>
        <v/>
      </c>
      <c r="H8" s="122" t="str">
        <f>IF(H7="","",INT(IF(1+('DB-Rud'!K$37-H7)/(('DB-Rud'!K$37-'DB-Rud'!K$36)/19)&gt;20,"20",IF(1+('DB-Rud'!K$37-H7)/(('DB-Rud'!K$37-'DB-Rud'!K$36)/19)&lt;0,0,1+(('DB-Rud'!K$37-H7)/(('DB-Rud'!K$37-'DB-Rud'!K$36)/19))))))</f>
        <v/>
      </c>
      <c r="I8" s="122" t="str">
        <f>IF(I7="","",INT(IF(1+('DB-Rud'!L$37-I7)/(('DB-Rud'!L$37-'DB-Rud'!L$36)/19)&gt;20,"20",IF(1+('DB-Rud'!L$37-I7)/(('DB-Rud'!L$37-'DB-Rud'!L$36)/19)&lt;0,0,1+(('DB-Rud'!L$37-I7)/(('DB-Rud'!L$37-'DB-Rud'!L$36)/19))))))</f>
        <v/>
      </c>
      <c r="J8" s="122" t="str">
        <f>IF(J7="","",INT(IF(1+('DB-Rud'!M$37-J7)/(('DB-Rud'!M$37-'DB-Rud'!M$36)/19)&gt;20,"20",IF(1+('DB-Rud'!M$37-J7)/(('DB-Rud'!M$37-'DB-Rud'!M$36)/19)&lt;0,0,1+(('DB-Rud'!M$37-J7)/(('DB-Rud'!M$37-'DB-Rud'!M$36)/19))))))</f>
        <v/>
      </c>
      <c r="K8" s="122" t="str">
        <f>IF(K7="","",INT(IF(1+('DB-Rud'!N$37-K7)/(('DB-Rud'!N$37-'DB-Rud'!N$36)/19)&gt;20,"20",IF(1+('DB-Rud'!N$37-K7)/(('DB-Rud'!N$37-'DB-Rud'!N$36)/19)&lt;0,0,1+(('DB-Rud'!N$37-K7)/(('DB-Rud'!N$37-'DB-Rud'!N$36)/19))))))</f>
        <v/>
      </c>
      <c r="L8" s="122" t="str">
        <f>IF(L7="","",INT(IF(1+('DB-Rud'!O$37-L7)/(('DB-Rud'!O$37-'DB-Rud'!O$36)/19)&gt;20,"20",IF(1+('DB-Rud'!O$37-L7)/(('DB-Rud'!O$37-'DB-Rud'!O$36)/19)&lt;0,0,1+(('DB-Rud'!O$37-L7)/(('DB-Rud'!O$37-'DB-Rud'!O$36)/19))))))</f>
        <v/>
      </c>
      <c r="M8" s="122" t="str">
        <f>IF(M7="","",INT(IF(1+('DB-Rud'!P$37-M7)/(('DB-Rud'!P$37-'DB-Rud'!P$36)/19)&gt;20,"20",IF(1+('DB-Rud'!P$37-M7)/(('DB-Rud'!P$37-'DB-Rud'!P$36)/19)&lt;0,0,1+(('DB-Rud'!P$37-M7)/(('DB-Rud'!P$37-'DB-Rud'!P$36)/19))))))</f>
        <v/>
      </c>
      <c r="N8" s="122" t="str">
        <f>IF(N7="","",INT(IF(1+('DB-Rud'!Q$37-N7)/(('DB-Rud'!Q$37-'DB-Rud'!Q$36)/19)&gt;20,"20",IF(1+('DB-Rud'!Q$37-N7)/(('DB-Rud'!Q$37-'DB-Rud'!Q$36)/19)&lt;0,0,1+(('DB-Rud'!Q$37-N7)/(('DB-Rud'!Q$37-'DB-Rud'!Q$36)/19))))))</f>
        <v/>
      </c>
      <c r="O8" s="122" t="str">
        <f>IF(O7="","",INT(IF(1+('DB-Rud'!R$37-O7)/(('DB-Rud'!R$37-'DB-Rud'!R$36)/19)&gt;20,"20",IF(1+('DB-Rud'!R$37-O7)/(('DB-Rud'!R$37-'DB-Rud'!R$36)/19)&lt;0,0,1+(('DB-Rud'!R$37-O7)/(('DB-Rud'!R$37-'DB-Rud'!R$36)/19))))))</f>
        <v/>
      </c>
      <c r="P8" s="122" t="str">
        <f>IF(P7="","",INT(IF(1+('DB-Rud'!S$37-P7)/(('DB-Rud'!S$37-'DB-Rud'!S$36)/19)&gt;20,"20",IF(1+('DB-Rud'!S$37-P7)/(('DB-Rud'!S$37-'DB-Rud'!S$36)/19)&lt;0,0,1+(('DB-Rud'!S$37-P7)/(('DB-Rud'!S$37-'DB-Rud'!S$36)/19))))))</f>
        <v/>
      </c>
      <c r="Q8" s="122" t="str">
        <f>IF(Q7="","",INT(IF(1+('DB-Rud'!T$37-Q7)/(('DB-Rud'!T$37-'DB-Rud'!T$36)/19)&gt;20,"20",IF(1+('DB-Rud'!T$37-Q7)/(('DB-Rud'!T$37-'DB-Rud'!T$36)/19)&lt;0,0,1+(('DB-Rud'!T$37-Q7)/(('DB-Rud'!T$37-'DB-Rud'!T$36)/19))))))</f>
        <v/>
      </c>
      <c r="R8" s="122" t="str">
        <f>IF(R7="","",INT(IF(1+('DB-Rud'!U$37-R7)/(('DB-Rud'!U$37-'DB-Rud'!U$36)/19)&gt;20,"20",IF(1+('DB-Rud'!U$37-R7)/(('DB-Rud'!U$37-'DB-Rud'!U$36)/19)&lt;0,0,1+(('DB-Rud'!U$37-R7)/(('DB-Rud'!U$37-'DB-Rud'!U$36)/19))))))</f>
        <v/>
      </c>
      <c r="S8" s="122" t="str">
        <f>IF(S7="","",INT(IF(1+('DB-Rud'!V$37-S7)/(('DB-Rud'!V$37-'DB-Rud'!V$36)/19)&gt;20,"20",IF(1+('DB-Rud'!V$37-S7)/(('DB-Rud'!V$37-'DB-Rud'!V$36)/19)&lt;0,0,1+(('DB-Rud'!V$37-S7)/(('DB-Rud'!V$37-'DB-Rud'!V$36)/19))))))</f>
        <v/>
      </c>
      <c r="U8" s="244"/>
      <c r="W8" s="105">
        <f t="shared" ref="W8" si="6">IFERROR(INT(MAX(C8,I8,L8,O8)),"")</f>
        <v>0</v>
      </c>
      <c r="X8" s="105">
        <f t="shared" ref="X8" si="7">IFERROR(INT(MAX(D8,J8,M8,P8)),"")</f>
        <v>0</v>
      </c>
      <c r="Y8" s="105">
        <f t="shared" ref="Y8" si="8">IFERROR(INT(MAX(R8,R8)),"")</f>
        <v>0</v>
      </c>
      <c r="Z8" s="105">
        <f t="shared" ref="Z8" si="9">Y8+X8+W8</f>
        <v>0</v>
      </c>
      <c r="AA8" s="97"/>
      <c r="AB8" s="105">
        <f t="shared" ref="AB8" si="10">IFERROR(INT(MAX(D8,J8,M8,P8)),"")</f>
        <v>0</v>
      </c>
      <c r="AC8" s="105">
        <f t="shared" ref="AC8" si="11">IFERROR(INT(MAX(E8,K8,N8,Q8)),"")</f>
        <v>0</v>
      </c>
      <c r="AD8" s="105">
        <f t="shared" ref="AD8" si="12">IFERROR(AC8+AB8,"")</f>
        <v>0</v>
      </c>
      <c r="AE8" s="97"/>
      <c r="AF8" s="105">
        <f t="shared" ref="AF8" si="13">IFERROR(INT(MAX(R8,R8)),"")</f>
        <v>0</v>
      </c>
      <c r="AG8" s="105">
        <f t="shared" ref="AG8" si="14">IFERROR(INT(MAX(S8,S8)),"")</f>
        <v>0</v>
      </c>
      <c r="AH8" s="105">
        <f t="shared" ref="AH8" si="15">IFERROR(AG8+AF8,"")</f>
        <v>0</v>
      </c>
      <c r="AI8" s="97"/>
      <c r="AJ8" s="105">
        <f t="shared" ref="AJ8" si="16">IFERROR(INT(MAX(F8,F8)),"")</f>
        <v>0</v>
      </c>
      <c r="AK8" s="105">
        <f t="shared" ref="AK8" si="17">IFERROR(INT(MAX(G8,G8)),"")</f>
        <v>0</v>
      </c>
      <c r="AL8" s="105">
        <f t="shared" ref="AL8" si="18">IFERROR(INT(MAX(H8,H8)),"")</f>
        <v>0</v>
      </c>
      <c r="AM8" s="105">
        <f t="shared" ref="AM8" si="19">IFERROR(MAX((AJ8+AL8),(AK8+AJ8)),"")</f>
        <v>0</v>
      </c>
      <c r="AN8" s="2"/>
      <c r="AO8" s="242"/>
    </row>
    <row r="10" spans="1:41" s="1" customFormat="1" ht="16" customHeight="1">
      <c r="A10" s="126" t="s">
        <v>855</v>
      </c>
      <c r="B10" s="99" t="s">
        <v>847</v>
      </c>
      <c r="C10" s="129" t="s">
        <v>858</v>
      </c>
      <c r="D10" s="100"/>
      <c r="E10" s="100"/>
      <c r="F10" s="101" t="s">
        <v>852</v>
      </c>
      <c r="G10" s="130" t="s">
        <v>859</v>
      </c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2"/>
      <c r="U10" s="111" t="str">
        <f t="shared" ref="U10" si="20">IF(U11&gt;=60,"ok","")</f>
        <v/>
      </c>
      <c r="V10" s="6"/>
      <c r="W10" s="249" t="str">
        <f t="shared" ref="W10" si="21">IFERROR(IF(Z12&gt;=31,"ok",""),"")</f>
        <v/>
      </c>
      <c r="X10" s="250"/>
      <c r="Y10" s="250"/>
      <c r="Z10" s="251"/>
      <c r="AB10" s="249" t="str">
        <f t="shared" ref="AB10" si="22">IFERROR(IF(AD12&gt;=22,"ok",""),"")</f>
        <v/>
      </c>
      <c r="AC10" s="250"/>
      <c r="AD10" s="251"/>
      <c r="AF10" s="249" t="str">
        <f t="shared" ref="AF10" si="23">IFERROR(IF(AH12&gt;=22,"ok",""),"")</f>
        <v/>
      </c>
      <c r="AG10" s="250"/>
      <c r="AH10" s="251"/>
      <c r="AJ10" s="249" t="str">
        <f t="shared" ref="AJ10" si="24">IFERROR(IF(AM12&gt;=22,"ok",""),"")</f>
        <v/>
      </c>
      <c r="AK10" s="250"/>
      <c r="AL10" s="250"/>
      <c r="AM10" s="251"/>
      <c r="AO10" s="240" t="str">
        <f t="shared" ref="AO10" si="25">IF(OR(AND(U10="ok",W10="ok"),AND(U10="ok",AB10="ok"),AND(U10="ok",AF10="ok"),AND(U10="ok",AJ10="ok"))=TRUE,"LK-Kriterien vollständig erfüllt","")</f>
        <v/>
      </c>
    </row>
    <row r="11" spans="1:41" ht="13" customHeight="1">
      <c r="A11" s="107">
        <v>2012</v>
      </c>
      <c r="B11" s="108" t="s">
        <v>853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U11" s="252"/>
      <c r="W11" s="106" t="s">
        <v>916</v>
      </c>
      <c r="X11" s="106" t="s">
        <v>848</v>
      </c>
      <c r="Y11" s="106" t="s">
        <v>16</v>
      </c>
      <c r="Z11" s="106" t="s">
        <v>860</v>
      </c>
      <c r="AA11" s="2"/>
      <c r="AB11" s="106" t="s">
        <v>848</v>
      </c>
      <c r="AC11" s="106" t="s">
        <v>849</v>
      </c>
      <c r="AD11" s="106" t="s">
        <v>860</v>
      </c>
      <c r="AE11" s="2"/>
      <c r="AF11" s="104" t="s">
        <v>16</v>
      </c>
      <c r="AG11" s="104" t="s">
        <v>17</v>
      </c>
      <c r="AH11" s="106" t="s">
        <v>860</v>
      </c>
      <c r="AI11" s="2"/>
      <c r="AJ11" s="104" t="s">
        <v>4</v>
      </c>
      <c r="AK11" s="104" t="s">
        <v>5</v>
      </c>
      <c r="AL11" s="104" t="s">
        <v>6</v>
      </c>
      <c r="AM11" s="106" t="s">
        <v>860</v>
      </c>
      <c r="AO11" s="241"/>
    </row>
    <row r="12" spans="1:41" ht="13" customHeight="1">
      <c r="A12" s="127" t="s">
        <v>856</v>
      </c>
      <c r="B12" s="109" t="s">
        <v>851</v>
      </c>
      <c r="C12" s="122" t="str">
        <f>IF(C11="","",INT(IF(1+('DB-Rud'!F$37-C11)/(('DB-Rud'!F$37-'DB-Rud'!F$36)/19)&gt;20,"20",IF(1+('DB-Rud'!F$37-C11)/(('DB-Rud'!F$37-'DB-Rud'!F$36)/19)&lt;0,0,1+(('DB-Rud'!F$37-C11)/(('DB-Rud'!F$37-'DB-Rud'!F$36)/19))))))</f>
        <v/>
      </c>
      <c r="D12" s="122" t="str">
        <f>IF(D11="","",INT(IF(1+('DB-Rud'!G$37-D11)/(('DB-Rud'!G$37-'DB-Rud'!G$36)/19)&gt;20,"20",IF(1+('DB-Rud'!G$37-D11)/(('DB-Rud'!G$37-'DB-Rud'!G$36)/19)&lt;0,0,1+(('DB-Rud'!G$37-D11)/(('DB-Rud'!G$37-'DB-Rud'!G$36)/19))))))</f>
        <v/>
      </c>
      <c r="E12" s="122" t="str">
        <f>IF(E11="","",INT(IF(1+('DB-Rud'!H$37-E11)/(('DB-Rud'!H$37-'DB-Rud'!H$36)/19)&gt;20,"20",IF(1+('DB-Rud'!H$37-E11)/(('DB-Rud'!H$37-'DB-Rud'!H$36)/19)&lt;0,0,1+(('DB-Rud'!H$37-E11)/(('DB-Rud'!H$37-'DB-Rud'!H$36)/19))))))</f>
        <v/>
      </c>
      <c r="F12" s="122" t="str">
        <f>IF(F11="","",INT(IF(1+('DB-Rud'!I$37-F11)/(('DB-Rud'!I$37-'DB-Rud'!I$36)/19)&gt;20,"20",IF(1+('DB-Rud'!I$37-F11)/(('DB-Rud'!I$37-'DB-Rud'!I$36)/19)&lt;0,0,1+(('DB-Rud'!I$37-F11)/(('DB-Rud'!I$37-'DB-Rud'!I$36)/19))))))</f>
        <v/>
      </c>
      <c r="G12" s="122" t="str">
        <f>IF(G11="","",INT(IF(1+('DB-Rud'!J$37-G11)/(('DB-Rud'!J$37-'DB-Rud'!J$36)/19)&gt;20,"20",IF(1+('DB-Rud'!J$37-G11)/(('DB-Rud'!J$37-'DB-Rud'!J$36)/19)&lt;0,0,1+(('DB-Rud'!J$37-G11)/(('DB-Rud'!J$37-'DB-Rud'!J$36)/19))))))</f>
        <v/>
      </c>
      <c r="H12" s="122" t="str">
        <f>IF(H11="","",INT(IF(1+('DB-Rud'!K$37-H11)/(('DB-Rud'!K$37-'DB-Rud'!K$36)/19)&gt;20,"20",IF(1+('DB-Rud'!K$37-H11)/(('DB-Rud'!K$37-'DB-Rud'!K$36)/19)&lt;0,0,1+(('DB-Rud'!K$37-H11)/(('DB-Rud'!K$37-'DB-Rud'!K$36)/19))))))</f>
        <v/>
      </c>
      <c r="I12" s="122" t="str">
        <f>IF(I11="","",INT(IF(1+('DB-Rud'!L$37-I11)/(('DB-Rud'!L$37-'DB-Rud'!L$36)/19)&gt;20,"20",IF(1+('DB-Rud'!L$37-I11)/(('DB-Rud'!L$37-'DB-Rud'!L$36)/19)&lt;0,0,1+(('DB-Rud'!L$37-I11)/(('DB-Rud'!L$37-'DB-Rud'!L$36)/19))))))</f>
        <v/>
      </c>
      <c r="J12" s="122" t="str">
        <f>IF(J11="","",INT(IF(1+('DB-Rud'!M$37-J11)/(('DB-Rud'!M$37-'DB-Rud'!M$36)/19)&gt;20,"20",IF(1+('DB-Rud'!M$37-J11)/(('DB-Rud'!M$37-'DB-Rud'!M$36)/19)&lt;0,0,1+(('DB-Rud'!M$37-J11)/(('DB-Rud'!M$37-'DB-Rud'!M$36)/19))))))</f>
        <v/>
      </c>
      <c r="K12" s="122" t="str">
        <f>IF(K11="","",INT(IF(1+('DB-Rud'!N$37-K11)/(('DB-Rud'!N$37-'DB-Rud'!N$36)/19)&gt;20,"20",IF(1+('DB-Rud'!N$37-K11)/(('DB-Rud'!N$37-'DB-Rud'!N$36)/19)&lt;0,0,1+(('DB-Rud'!N$37-K11)/(('DB-Rud'!N$37-'DB-Rud'!N$36)/19))))))</f>
        <v/>
      </c>
      <c r="L12" s="122" t="str">
        <f>IF(L11="","",INT(IF(1+('DB-Rud'!O$37-L11)/(('DB-Rud'!O$37-'DB-Rud'!O$36)/19)&gt;20,"20",IF(1+('DB-Rud'!O$37-L11)/(('DB-Rud'!O$37-'DB-Rud'!O$36)/19)&lt;0,0,1+(('DB-Rud'!O$37-L11)/(('DB-Rud'!O$37-'DB-Rud'!O$36)/19))))))</f>
        <v/>
      </c>
      <c r="M12" s="122" t="str">
        <f>IF(M11="","",INT(IF(1+('DB-Rud'!P$37-M11)/(('DB-Rud'!P$37-'DB-Rud'!P$36)/19)&gt;20,"20",IF(1+('DB-Rud'!P$37-M11)/(('DB-Rud'!P$37-'DB-Rud'!P$36)/19)&lt;0,0,1+(('DB-Rud'!P$37-M11)/(('DB-Rud'!P$37-'DB-Rud'!P$36)/19))))))</f>
        <v/>
      </c>
      <c r="N12" s="122" t="str">
        <f>IF(N11="","",INT(IF(1+('DB-Rud'!Q$37-N11)/(('DB-Rud'!Q$37-'DB-Rud'!Q$36)/19)&gt;20,"20",IF(1+('DB-Rud'!Q$37-N11)/(('DB-Rud'!Q$37-'DB-Rud'!Q$36)/19)&lt;0,0,1+(('DB-Rud'!Q$37-N11)/(('DB-Rud'!Q$37-'DB-Rud'!Q$36)/19))))))</f>
        <v/>
      </c>
      <c r="O12" s="122" t="str">
        <f>IF(O11="","",INT(IF(1+('DB-Rud'!R$37-O11)/(('DB-Rud'!R$37-'DB-Rud'!R$36)/19)&gt;20,"20",IF(1+('DB-Rud'!R$37-O11)/(('DB-Rud'!R$37-'DB-Rud'!R$36)/19)&lt;0,0,1+(('DB-Rud'!R$37-O11)/(('DB-Rud'!R$37-'DB-Rud'!R$36)/19))))))</f>
        <v/>
      </c>
      <c r="P12" s="122" t="str">
        <f>IF(P11="","",INT(IF(1+('DB-Rud'!S$37-P11)/(('DB-Rud'!S$37-'DB-Rud'!S$36)/19)&gt;20,"20",IF(1+('DB-Rud'!S$37-P11)/(('DB-Rud'!S$37-'DB-Rud'!S$36)/19)&lt;0,0,1+(('DB-Rud'!S$37-P11)/(('DB-Rud'!S$37-'DB-Rud'!S$36)/19))))))</f>
        <v/>
      </c>
      <c r="Q12" s="122" t="str">
        <f>IF(Q11="","",INT(IF(1+('DB-Rud'!T$37-Q11)/(('DB-Rud'!T$37-'DB-Rud'!T$36)/19)&gt;20,"20",IF(1+('DB-Rud'!T$37-Q11)/(('DB-Rud'!T$37-'DB-Rud'!T$36)/19)&lt;0,0,1+(('DB-Rud'!T$37-Q11)/(('DB-Rud'!T$37-'DB-Rud'!T$36)/19))))))</f>
        <v/>
      </c>
      <c r="R12" s="122" t="str">
        <f>IF(R11="","",INT(IF(1+('DB-Rud'!U$37-R11)/(('DB-Rud'!U$37-'DB-Rud'!U$36)/19)&gt;20,"20",IF(1+('DB-Rud'!U$37-R11)/(('DB-Rud'!U$37-'DB-Rud'!U$36)/19)&lt;0,0,1+(('DB-Rud'!U$37-R11)/(('DB-Rud'!U$37-'DB-Rud'!U$36)/19))))))</f>
        <v/>
      </c>
      <c r="S12" s="122" t="str">
        <f>IF(S11="","",INT(IF(1+('DB-Rud'!V$37-S11)/(('DB-Rud'!V$37-'DB-Rud'!V$36)/19)&gt;20,"20",IF(1+('DB-Rud'!V$37-S11)/(('DB-Rud'!V$37-'DB-Rud'!V$36)/19)&lt;0,0,1+(('DB-Rud'!V$37-S11)/(('DB-Rud'!V$37-'DB-Rud'!V$36)/19))))))</f>
        <v/>
      </c>
      <c r="U12" s="244"/>
      <c r="W12" s="105">
        <f t="shared" ref="W12" si="26">IFERROR(INT(MAX(C12,I12,L12,O12)),"")</f>
        <v>0</v>
      </c>
      <c r="X12" s="105">
        <f t="shared" ref="X12" si="27">IFERROR(INT(MAX(D12,J12,M12,P12)),"")</f>
        <v>0</v>
      </c>
      <c r="Y12" s="105">
        <f t="shared" ref="Y12" si="28">IFERROR(INT(MAX(R12,R12)),"")</f>
        <v>0</v>
      </c>
      <c r="Z12" s="105">
        <f t="shared" ref="Z12" si="29">Y12+X12+W12</f>
        <v>0</v>
      </c>
      <c r="AA12" s="97"/>
      <c r="AB12" s="105">
        <f t="shared" ref="AB12" si="30">IFERROR(INT(MAX(D12,J12,M12,P12)),"")</f>
        <v>0</v>
      </c>
      <c r="AC12" s="105">
        <f t="shared" ref="AC12" si="31">IFERROR(INT(MAX(E12,K12,N12,Q12)),"")</f>
        <v>0</v>
      </c>
      <c r="AD12" s="105">
        <f t="shared" ref="AD12" si="32">IFERROR(AC12+AB12,"")</f>
        <v>0</v>
      </c>
      <c r="AE12" s="97"/>
      <c r="AF12" s="105">
        <f t="shared" ref="AF12" si="33">IFERROR(INT(MAX(R12,R12)),"")</f>
        <v>0</v>
      </c>
      <c r="AG12" s="105">
        <f t="shared" ref="AG12" si="34">IFERROR(INT(MAX(S12,S12)),"")</f>
        <v>0</v>
      </c>
      <c r="AH12" s="105">
        <f t="shared" ref="AH12" si="35">IFERROR(AG12+AF12,"")</f>
        <v>0</v>
      </c>
      <c r="AI12" s="97"/>
      <c r="AJ12" s="105">
        <f t="shared" ref="AJ12" si="36">IFERROR(INT(MAX(F12,F12)),"")</f>
        <v>0</v>
      </c>
      <c r="AK12" s="105">
        <f t="shared" ref="AK12" si="37">IFERROR(INT(MAX(G12,G12)),"")</f>
        <v>0</v>
      </c>
      <c r="AL12" s="105">
        <f t="shared" ref="AL12" si="38">IFERROR(INT(MAX(H12,H12)),"")</f>
        <v>0</v>
      </c>
      <c r="AM12" s="105">
        <f t="shared" ref="AM12" si="39">IFERROR(MAX((AJ12+AL12),(AK12+AJ12)),"")</f>
        <v>0</v>
      </c>
      <c r="AN12" s="2"/>
      <c r="AO12" s="242"/>
    </row>
    <row r="14" spans="1:41" s="1" customFormat="1" ht="16" customHeight="1">
      <c r="A14" s="126" t="s">
        <v>855</v>
      </c>
      <c r="B14" s="99" t="s">
        <v>847</v>
      </c>
      <c r="C14" s="129" t="s">
        <v>858</v>
      </c>
      <c r="D14" s="100"/>
      <c r="E14" s="100"/>
      <c r="F14" s="101" t="s">
        <v>852</v>
      </c>
      <c r="G14" s="130" t="s">
        <v>859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2"/>
      <c r="U14" s="111" t="str">
        <f t="shared" ref="U14" si="40">IF(U15&gt;=60,"ok","")</f>
        <v/>
      </c>
      <c r="V14" s="6"/>
      <c r="W14" s="249" t="str">
        <f t="shared" ref="W14" si="41">IFERROR(IF(Z16&gt;=31,"ok",""),"")</f>
        <v/>
      </c>
      <c r="X14" s="250"/>
      <c r="Y14" s="250"/>
      <c r="Z14" s="251"/>
      <c r="AB14" s="249" t="str">
        <f t="shared" ref="AB14" si="42">IFERROR(IF(AD16&gt;=22,"ok",""),"")</f>
        <v/>
      </c>
      <c r="AC14" s="250"/>
      <c r="AD14" s="251"/>
      <c r="AF14" s="249" t="str">
        <f t="shared" ref="AF14" si="43">IFERROR(IF(AH16&gt;=22,"ok",""),"")</f>
        <v/>
      </c>
      <c r="AG14" s="250"/>
      <c r="AH14" s="251"/>
      <c r="AJ14" s="249" t="str">
        <f t="shared" ref="AJ14" si="44">IFERROR(IF(AM16&gt;=22,"ok",""),"")</f>
        <v/>
      </c>
      <c r="AK14" s="250"/>
      <c r="AL14" s="250"/>
      <c r="AM14" s="251"/>
      <c r="AO14" s="240" t="str">
        <f t="shared" ref="AO14" si="45">IF(OR(AND(U14="ok",W14="ok"),AND(U14="ok",AB14="ok"),AND(U14="ok",AF14="ok"),AND(U14="ok",AJ14="ok"))=TRUE,"LK-Kriterien vollständig erfüllt","")</f>
        <v/>
      </c>
    </row>
    <row r="15" spans="1:41" ht="13" customHeight="1">
      <c r="A15" s="107">
        <v>2012</v>
      </c>
      <c r="B15" s="108" t="s">
        <v>853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U15" s="252"/>
      <c r="W15" s="106" t="s">
        <v>916</v>
      </c>
      <c r="X15" s="106" t="s">
        <v>848</v>
      </c>
      <c r="Y15" s="106" t="s">
        <v>16</v>
      </c>
      <c r="Z15" s="106" t="s">
        <v>860</v>
      </c>
      <c r="AA15" s="2"/>
      <c r="AB15" s="106" t="s">
        <v>848</v>
      </c>
      <c r="AC15" s="106" t="s">
        <v>849</v>
      </c>
      <c r="AD15" s="106" t="s">
        <v>860</v>
      </c>
      <c r="AE15" s="2"/>
      <c r="AF15" s="104" t="s">
        <v>16</v>
      </c>
      <c r="AG15" s="104" t="s">
        <v>17</v>
      </c>
      <c r="AH15" s="106" t="s">
        <v>860</v>
      </c>
      <c r="AI15" s="2"/>
      <c r="AJ15" s="104" t="s">
        <v>4</v>
      </c>
      <c r="AK15" s="104" t="s">
        <v>5</v>
      </c>
      <c r="AL15" s="104" t="s">
        <v>6</v>
      </c>
      <c r="AM15" s="106" t="s">
        <v>860</v>
      </c>
      <c r="AO15" s="241"/>
    </row>
    <row r="16" spans="1:41" ht="13" customHeight="1">
      <c r="A16" s="127" t="s">
        <v>856</v>
      </c>
      <c r="B16" s="109" t="s">
        <v>851</v>
      </c>
      <c r="C16" s="122" t="str">
        <f>IF(C15="","",INT(IF(1+('DB-Rud'!F$37-C15)/(('DB-Rud'!F$37-'DB-Rud'!F$36)/19)&gt;20,"20",IF(1+('DB-Rud'!F$37-C15)/(('DB-Rud'!F$37-'DB-Rud'!F$36)/19)&lt;0,0,1+(('DB-Rud'!F$37-C15)/(('DB-Rud'!F$37-'DB-Rud'!F$36)/19))))))</f>
        <v/>
      </c>
      <c r="D16" s="122" t="str">
        <f>IF(D15="","",INT(IF(1+('DB-Rud'!G$37-D15)/(('DB-Rud'!G$37-'DB-Rud'!G$36)/19)&gt;20,"20",IF(1+('DB-Rud'!G$37-D15)/(('DB-Rud'!G$37-'DB-Rud'!G$36)/19)&lt;0,0,1+(('DB-Rud'!G$37-D15)/(('DB-Rud'!G$37-'DB-Rud'!G$36)/19))))))</f>
        <v/>
      </c>
      <c r="E16" s="122" t="str">
        <f>IF(E15="","",INT(IF(1+('DB-Rud'!H$37-E15)/(('DB-Rud'!H$37-'DB-Rud'!H$36)/19)&gt;20,"20",IF(1+('DB-Rud'!H$37-E15)/(('DB-Rud'!H$37-'DB-Rud'!H$36)/19)&lt;0,0,1+(('DB-Rud'!H$37-E15)/(('DB-Rud'!H$37-'DB-Rud'!H$36)/19))))))</f>
        <v/>
      </c>
      <c r="F16" s="122" t="str">
        <f>IF(F15="","",INT(IF(1+('DB-Rud'!I$37-F15)/(('DB-Rud'!I$37-'DB-Rud'!I$36)/19)&gt;20,"20",IF(1+('DB-Rud'!I$37-F15)/(('DB-Rud'!I$37-'DB-Rud'!I$36)/19)&lt;0,0,1+(('DB-Rud'!I$37-F15)/(('DB-Rud'!I$37-'DB-Rud'!I$36)/19))))))</f>
        <v/>
      </c>
      <c r="G16" s="122" t="str">
        <f>IF(G15="","",INT(IF(1+('DB-Rud'!J$37-G15)/(('DB-Rud'!J$37-'DB-Rud'!J$36)/19)&gt;20,"20",IF(1+('DB-Rud'!J$37-G15)/(('DB-Rud'!J$37-'DB-Rud'!J$36)/19)&lt;0,0,1+(('DB-Rud'!J$37-G15)/(('DB-Rud'!J$37-'DB-Rud'!J$36)/19))))))</f>
        <v/>
      </c>
      <c r="H16" s="122" t="str">
        <f>IF(H15="","",INT(IF(1+('DB-Rud'!K$37-H15)/(('DB-Rud'!K$37-'DB-Rud'!K$36)/19)&gt;20,"20",IF(1+('DB-Rud'!K$37-H15)/(('DB-Rud'!K$37-'DB-Rud'!K$36)/19)&lt;0,0,1+(('DB-Rud'!K$37-H15)/(('DB-Rud'!K$37-'DB-Rud'!K$36)/19))))))</f>
        <v/>
      </c>
      <c r="I16" s="122" t="str">
        <f>IF(I15="","",INT(IF(1+('DB-Rud'!L$37-I15)/(('DB-Rud'!L$37-'DB-Rud'!L$36)/19)&gt;20,"20",IF(1+('DB-Rud'!L$37-I15)/(('DB-Rud'!L$37-'DB-Rud'!L$36)/19)&lt;0,0,1+(('DB-Rud'!L$37-I15)/(('DB-Rud'!L$37-'DB-Rud'!L$36)/19))))))</f>
        <v/>
      </c>
      <c r="J16" s="122" t="str">
        <f>IF(J15="","",INT(IF(1+('DB-Rud'!M$37-J15)/(('DB-Rud'!M$37-'DB-Rud'!M$36)/19)&gt;20,"20",IF(1+('DB-Rud'!M$37-J15)/(('DB-Rud'!M$37-'DB-Rud'!M$36)/19)&lt;0,0,1+(('DB-Rud'!M$37-J15)/(('DB-Rud'!M$37-'DB-Rud'!M$36)/19))))))</f>
        <v/>
      </c>
      <c r="K16" s="122" t="str">
        <f>IF(K15="","",INT(IF(1+('DB-Rud'!N$37-K15)/(('DB-Rud'!N$37-'DB-Rud'!N$36)/19)&gt;20,"20",IF(1+('DB-Rud'!N$37-K15)/(('DB-Rud'!N$37-'DB-Rud'!N$36)/19)&lt;0,0,1+(('DB-Rud'!N$37-K15)/(('DB-Rud'!N$37-'DB-Rud'!N$36)/19))))))</f>
        <v/>
      </c>
      <c r="L16" s="122" t="str">
        <f>IF(L15="","",INT(IF(1+('DB-Rud'!O$37-L15)/(('DB-Rud'!O$37-'DB-Rud'!O$36)/19)&gt;20,"20",IF(1+('DB-Rud'!O$37-L15)/(('DB-Rud'!O$37-'DB-Rud'!O$36)/19)&lt;0,0,1+(('DB-Rud'!O$37-L15)/(('DB-Rud'!O$37-'DB-Rud'!O$36)/19))))))</f>
        <v/>
      </c>
      <c r="M16" s="122" t="str">
        <f>IF(M15="","",INT(IF(1+('DB-Rud'!P$37-M15)/(('DB-Rud'!P$37-'DB-Rud'!P$36)/19)&gt;20,"20",IF(1+('DB-Rud'!P$37-M15)/(('DB-Rud'!P$37-'DB-Rud'!P$36)/19)&lt;0,0,1+(('DB-Rud'!P$37-M15)/(('DB-Rud'!P$37-'DB-Rud'!P$36)/19))))))</f>
        <v/>
      </c>
      <c r="N16" s="122" t="str">
        <f>IF(N15="","",INT(IF(1+('DB-Rud'!Q$37-N15)/(('DB-Rud'!Q$37-'DB-Rud'!Q$36)/19)&gt;20,"20",IF(1+('DB-Rud'!Q$37-N15)/(('DB-Rud'!Q$37-'DB-Rud'!Q$36)/19)&lt;0,0,1+(('DB-Rud'!Q$37-N15)/(('DB-Rud'!Q$37-'DB-Rud'!Q$36)/19))))))</f>
        <v/>
      </c>
      <c r="O16" s="122" t="str">
        <f>IF(O15="","",INT(IF(1+('DB-Rud'!R$37-O15)/(('DB-Rud'!R$37-'DB-Rud'!R$36)/19)&gt;20,"20",IF(1+('DB-Rud'!R$37-O15)/(('DB-Rud'!R$37-'DB-Rud'!R$36)/19)&lt;0,0,1+(('DB-Rud'!R$37-O15)/(('DB-Rud'!R$37-'DB-Rud'!R$36)/19))))))</f>
        <v/>
      </c>
      <c r="P16" s="122" t="str">
        <f>IF(P15="","",INT(IF(1+('DB-Rud'!S$37-P15)/(('DB-Rud'!S$37-'DB-Rud'!S$36)/19)&gt;20,"20",IF(1+('DB-Rud'!S$37-P15)/(('DB-Rud'!S$37-'DB-Rud'!S$36)/19)&lt;0,0,1+(('DB-Rud'!S$37-P15)/(('DB-Rud'!S$37-'DB-Rud'!S$36)/19))))))</f>
        <v/>
      </c>
      <c r="Q16" s="122" t="str">
        <f>IF(Q15="","",INT(IF(1+('DB-Rud'!T$37-Q15)/(('DB-Rud'!T$37-'DB-Rud'!T$36)/19)&gt;20,"20",IF(1+('DB-Rud'!T$37-Q15)/(('DB-Rud'!T$37-'DB-Rud'!T$36)/19)&lt;0,0,1+(('DB-Rud'!T$37-Q15)/(('DB-Rud'!T$37-'DB-Rud'!T$36)/19))))))</f>
        <v/>
      </c>
      <c r="R16" s="122" t="str">
        <f>IF(R15="","",INT(IF(1+('DB-Rud'!U$37-R15)/(('DB-Rud'!U$37-'DB-Rud'!U$36)/19)&gt;20,"20",IF(1+('DB-Rud'!U$37-R15)/(('DB-Rud'!U$37-'DB-Rud'!U$36)/19)&lt;0,0,1+(('DB-Rud'!U$37-R15)/(('DB-Rud'!U$37-'DB-Rud'!U$36)/19))))))</f>
        <v/>
      </c>
      <c r="S16" s="122" t="str">
        <f>IF(S15="","",INT(IF(1+('DB-Rud'!V$37-S15)/(('DB-Rud'!V$37-'DB-Rud'!V$36)/19)&gt;20,"20",IF(1+('DB-Rud'!V$37-S15)/(('DB-Rud'!V$37-'DB-Rud'!V$36)/19)&lt;0,0,1+(('DB-Rud'!V$37-S15)/(('DB-Rud'!V$37-'DB-Rud'!V$36)/19))))))</f>
        <v/>
      </c>
      <c r="U16" s="244"/>
      <c r="W16" s="105">
        <f t="shared" ref="W16" si="46">IFERROR(INT(MAX(C16,I16,L16,O16)),"")</f>
        <v>0</v>
      </c>
      <c r="X16" s="105">
        <f t="shared" ref="X16" si="47">IFERROR(INT(MAX(D16,J16,M16,P16)),"")</f>
        <v>0</v>
      </c>
      <c r="Y16" s="105">
        <f t="shared" ref="Y16" si="48">IFERROR(INT(MAX(R16,R16)),"")</f>
        <v>0</v>
      </c>
      <c r="Z16" s="105">
        <f t="shared" ref="Z16" si="49">Y16+X16+W16</f>
        <v>0</v>
      </c>
      <c r="AA16" s="97"/>
      <c r="AB16" s="105">
        <f t="shared" ref="AB16" si="50">IFERROR(INT(MAX(D16,J16,M16,P16)),"")</f>
        <v>0</v>
      </c>
      <c r="AC16" s="105">
        <f t="shared" ref="AC16" si="51">IFERROR(INT(MAX(E16,K16,N16,Q16)),"")</f>
        <v>0</v>
      </c>
      <c r="AD16" s="105">
        <f t="shared" ref="AD16" si="52">IFERROR(AC16+AB16,"")</f>
        <v>0</v>
      </c>
      <c r="AE16" s="97"/>
      <c r="AF16" s="105">
        <f t="shared" ref="AF16" si="53">IFERROR(INT(MAX(R16,R16)),"")</f>
        <v>0</v>
      </c>
      <c r="AG16" s="105">
        <f t="shared" ref="AG16" si="54">IFERROR(INT(MAX(S16,S16)),"")</f>
        <v>0</v>
      </c>
      <c r="AH16" s="105">
        <f t="shared" ref="AH16" si="55">IFERROR(AG16+AF16,"")</f>
        <v>0</v>
      </c>
      <c r="AI16" s="97"/>
      <c r="AJ16" s="105">
        <f t="shared" ref="AJ16" si="56">IFERROR(INT(MAX(F16,F16)),"")</f>
        <v>0</v>
      </c>
      <c r="AK16" s="105">
        <f t="shared" ref="AK16" si="57">IFERROR(INT(MAX(G16,G16)),"")</f>
        <v>0</v>
      </c>
      <c r="AL16" s="105">
        <f t="shared" ref="AL16" si="58">IFERROR(INT(MAX(H16,H16)),"")</f>
        <v>0</v>
      </c>
      <c r="AM16" s="105">
        <f t="shared" ref="AM16" si="59">IFERROR(MAX((AJ16+AL16),(AK16+AJ16)),"")</f>
        <v>0</v>
      </c>
      <c r="AN16" s="2"/>
      <c r="AO16" s="242"/>
    </row>
    <row r="18" spans="1:41" s="1" customFormat="1" ht="16" customHeight="1">
      <c r="A18" s="126" t="s">
        <v>855</v>
      </c>
      <c r="B18" s="99" t="s">
        <v>847</v>
      </c>
      <c r="C18" s="129" t="s">
        <v>858</v>
      </c>
      <c r="D18" s="100"/>
      <c r="E18" s="100"/>
      <c r="F18" s="101" t="s">
        <v>852</v>
      </c>
      <c r="G18" s="130" t="s">
        <v>859</v>
      </c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2"/>
      <c r="U18" s="111" t="str">
        <f t="shared" ref="U18" si="60">IF(U19&gt;=60,"ok","")</f>
        <v/>
      </c>
      <c r="V18" s="6"/>
      <c r="W18" s="249" t="str">
        <f t="shared" ref="W18" si="61">IFERROR(IF(Z20&gt;=31,"ok",""),"")</f>
        <v/>
      </c>
      <c r="X18" s="250"/>
      <c r="Y18" s="250"/>
      <c r="Z18" s="251"/>
      <c r="AB18" s="249" t="str">
        <f t="shared" ref="AB18" si="62">IFERROR(IF(AD20&gt;=22,"ok",""),"")</f>
        <v/>
      </c>
      <c r="AC18" s="250"/>
      <c r="AD18" s="251"/>
      <c r="AF18" s="249" t="str">
        <f t="shared" ref="AF18" si="63">IFERROR(IF(AH20&gt;=22,"ok",""),"")</f>
        <v/>
      </c>
      <c r="AG18" s="250"/>
      <c r="AH18" s="251"/>
      <c r="AJ18" s="249" t="str">
        <f t="shared" ref="AJ18" si="64">IFERROR(IF(AM20&gt;=22,"ok",""),"")</f>
        <v/>
      </c>
      <c r="AK18" s="250"/>
      <c r="AL18" s="250"/>
      <c r="AM18" s="251"/>
      <c r="AO18" s="240" t="str">
        <f t="shared" ref="AO18" si="65">IF(OR(AND(U18="ok",W18="ok"),AND(U18="ok",AB18="ok"),AND(U18="ok",AF18="ok"),AND(U18="ok",AJ18="ok"))=TRUE,"LK-Kriterien vollständig erfüllt","")</f>
        <v/>
      </c>
    </row>
    <row r="19" spans="1:41" ht="13" customHeight="1">
      <c r="A19" s="107">
        <v>2012</v>
      </c>
      <c r="B19" s="108" t="s">
        <v>853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U19" s="252"/>
      <c r="W19" s="106" t="s">
        <v>916</v>
      </c>
      <c r="X19" s="106" t="s">
        <v>848</v>
      </c>
      <c r="Y19" s="106" t="s">
        <v>16</v>
      </c>
      <c r="Z19" s="106" t="s">
        <v>860</v>
      </c>
      <c r="AA19" s="2"/>
      <c r="AB19" s="106" t="s">
        <v>848</v>
      </c>
      <c r="AC19" s="106" t="s">
        <v>849</v>
      </c>
      <c r="AD19" s="106" t="s">
        <v>860</v>
      </c>
      <c r="AE19" s="2"/>
      <c r="AF19" s="104" t="s">
        <v>16</v>
      </c>
      <c r="AG19" s="104" t="s">
        <v>17</v>
      </c>
      <c r="AH19" s="106" t="s">
        <v>860</v>
      </c>
      <c r="AI19" s="2"/>
      <c r="AJ19" s="104" t="s">
        <v>4</v>
      </c>
      <c r="AK19" s="104" t="s">
        <v>5</v>
      </c>
      <c r="AL19" s="104" t="s">
        <v>6</v>
      </c>
      <c r="AM19" s="106" t="s">
        <v>860</v>
      </c>
      <c r="AO19" s="241"/>
    </row>
    <row r="20" spans="1:41" ht="13" customHeight="1">
      <c r="A20" s="127" t="s">
        <v>856</v>
      </c>
      <c r="B20" s="109" t="s">
        <v>851</v>
      </c>
      <c r="C20" s="122" t="str">
        <f>IF(C19="","",INT(IF(1+('DB-Rud'!F$37-C19)/(('DB-Rud'!F$37-'DB-Rud'!F$36)/19)&gt;20,"20",IF(1+('DB-Rud'!F$37-C19)/(('DB-Rud'!F$37-'DB-Rud'!F$36)/19)&lt;0,0,1+(('DB-Rud'!F$37-C19)/(('DB-Rud'!F$37-'DB-Rud'!F$36)/19))))))</f>
        <v/>
      </c>
      <c r="D20" s="122" t="str">
        <f>IF(D19="","",INT(IF(1+('DB-Rud'!G$37-D19)/(('DB-Rud'!G$37-'DB-Rud'!G$36)/19)&gt;20,"20",IF(1+('DB-Rud'!G$37-D19)/(('DB-Rud'!G$37-'DB-Rud'!G$36)/19)&lt;0,0,1+(('DB-Rud'!G$37-D19)/(('DB-Rud'!G$37-'DB-Rud'!G$36)/19))))))</f>
        <v/>
      </c>
      <c r="E20" s="122" t="str">
        <f>IF(E19="","",INT(IF(1+('DB-Rud'!H$37-E19)/(('DB-Rud'!H$37-'DB-Rud'!H$36)/19)&gt;20,"20",IF(1+('DB-Rud'!H$37-E19)/(('DB-Rud'!H$37-'DB-Rud'!H$36)/19)&lt;0,0,1+(('DB-Rud'!H$37-E19)/(('DB-Rud'!H$37-'DB-Rud'!H$36)/19))))))</f>
        <v/>
      </c>
      <c r="F20" s="122" t="str">
        <f>IF(F19="","",INT(IF(1+('DB-Rud'!I$37-F19)/(('DB-Rud'!I$37-'DB-Rud'!I$36)/19)&gt;20,"20",IF(1+('DB-Rud'!I$37-F19)/(('DB-Rud'!I$37-'DB-Rud'!I$36)/19)&lt;0,0,1+(('DB-Rud'!I$37-F19)/(('DB-Rud'!I$37-'DB-Rud'!I$36)/19))))))</f>
        <v/>
      </c>
      <c r="G20" s="122" t="str">
        <f>IF(G19="","",INT(IF(1+('DB-Rud'!J$37-G19)/(('DB-Rud'!J$37-'DB-Rud'!J$36)/19)&gt;20,"20",IF(1+('DB-Rud'!J$37-G19)/(('DB-Rud'!J$37-'DB-Rud'!J$36)/19)&lt;0,0,1+(('DB-Rud'!J$37-G19)/(('DB-Rud'!J$37-'DB-Rud'!J$36)/19))))))</f>
        <v/>
      </c>
      <c r="H20" s="122" t="str">
        <f>IF(H19="","",INT(IF(1+('DB-Rud'!K$37-H19)/(('DB-Rud'!K$37-'DB-Rud'!K$36)/19)&gt;20,"20",IF(1+('DB-Rud'!K$37-H19)/(('DB-Rud'!K$37-'DB-Rud'!K$36)/19)&lt;0,0,1+(('DB-Rud'!K$37-H19)/(('DB-Rud'!K$37-'DB-Rud'!K$36)/19))))))</f>
        <v/>
      </c>
      <c r="I20" s="122" t="str">
        <f>IF(I19="","",INT(IF(1+('DB-Rud'!L$37-I19)/(('DB-Rud'!L$37-'DB-Rud'!L$36)/19)&gt;20,"20",IF(1+('DB-Rud'!L$37-I19)/(('DB-Rud'!L$37-'DB-Rud'!L$36)/19)&lt;0,0,1+(('DB-Rud'!L$37-I19)/(('DB-Rud'!L$37-'DB-Rud'!L$36)/19))))))</f>
        <v/>
      </c>
      <c r="J20" s="122" t="str">
        <f>IF(J19="","",INT(IF(1+('DB-Rud'!M$37-J19)/(('DB-Rud'!M$37-'DB-Rud'!M$36)/19)&gt;20,"20",IF(1+('DB-Rud'!M$37-J19)/(('DB-Rud'!M$37-'DB-Rud'!M$36)/19)&lt;0,0,1+(('DB-Rud'!M$37-J19)/(('DB-Rud'!M$37-'DB-Rud'!M$36)/19))))))</f>
        <v/>
      </c>
      <c r="K20" s="122" t="str">
        <f>IF(K19="","",INT(IF(1+('DB-Rud'!N$37-K19)/(('DB-Rud'!N$37-'DB-Rud'!N$36)/19)&gt;20,"20",IF(1+('DB-Rud'!N$37-K19)/(('DB-Rud'!N$37-'DB-Rud'!N$36)/19)&lt;0,0,1+(('DB-Rud'!N$37-K19)/(('DB-Rud'!N$37-'DB-Rud'!N$36)/19))))))</f>
        <v/>
      </c>
      <c r="L20" s="122" t="str">
        <f>IF(L19="","",INT(IF(1+('DB-Rud'!O$37-L19)/(('DB-Rud'!O$37-'DB-Rud'!O$36)/19)&gt;20,"20",IF(1+('DB-Rud'!O$37-L19)/(('DB-Rud'!O$37-'DB-Rud'!O$36)/19)&lt;0,0,1+(('DB-Rud'!O$37-L19)/(('DB-Rud'!O$37-'DB-Rud'!O$36)/19))))))</f>
        <v/>
      </c>
      <c r="M20" s="122" t="str">
        <f>IF(M19="","",INT(IF(1+('DB-Rud'!P$37-M19)/(('DB-Rud'!P$37-'DB-Rud'!P$36)/19)&gt;20,"20",IF(1+('DB-Rud'!P$37-M19)/(('DB-Rud'!P$37-'DB-Rud'!P$36)/19)&lt;0,0,1+(('DB-Rud'!P$37-M19)/(('DB-Rud'!P$37-'DB-Rud'!P$36)/19))))))</f>
        <v/>
      </c>
      <c r="N20" s="122" t="str">
        <f>IF(N19="","",INT(IF(1+('DB-Rud'!Q$37-N19)/(('DB-Rud'!Q$37-'DB-Rud'!Q$36)/19)&gt;20,"20",IF(1+('DB-Rud'!Q$37-N19)/(('DB-Rud'!Q$37-'DB-Rud'!Q$36)/19)&lt;0,0,1+(('DB-Rud'!Q$37-N19)/(('DB-Rud'!Q$37-'DB-Rud'!Q$36)/19))))))</f>
        <v/>
      </c>
      <c r="O20" s="122" t="str">
        <f>IF(O19="","",INT(IF(1+('DB-Rud'!R$37-O19)/(('DB-Rud'!R$37-'DB-Rud'!R$36)/19)&gt;20,"20",IF(1+('DB-Rud'!R$37-O19)/(('DB-Rud'!R$37-'DB-Rud'!R$36)/19)&lt;0,0,1+(('DB-Rud'!R$37-O19)/(('DB-Rud'!R$37-'DB-Rud'!R$36)/19))))))</f>
        <v/>
      </c>
      <c r="P20" s="122" t="str">
        <f>IF(P19="","",INT(IF(1+('DB-Rud'!S$37-P19)/(('DB-Rud'!S$37-'DB-Rud'!S$36)/19)&gt;20,"20",IF(1+('DB-Rud'!S$37-P19)/(('DB-Rud'!S$37-'DB-Rud'!S$36)/19)&lt;0,0,1+(('DB-Rud'!S$37-P19)/(('DB-Rud'!S$37-'DB-Rud'!S$36)/19))))))</f>
        <v/>
      </c>
      <c r="Q20" s="122" t="str">
        <f>IF(Q19="","",INT(IF(1+('DB-Rud'!T$37-Q19)/(('DB-Rud'!T$37-'DB-Rud'!T$36)/19)&gt;20,"20",IF(1+('DB-Rud'!T$37-Q19)/(('DB-Rud'!T$37-'DB-Rud'!T$36)/19)&lt;0,0,1+(('DB-Rud'!T$37-Q19)/(('DB-Rud'!T$37-'DB-Rud'!T$36)/19))))))</f>
        <v/>
      </c>
      <c r="R20" s="122" t="str">
        <f>IF(R19="","",INT(IF(1+('DB-Rud'!U$37-R19)/(('DB-Rud'!U$37-'DB-Rud'!U$36)/19)&gt;20,"20",IF(1+('DB-Rud'!U$37-R19)/(('DB-Rud'!U$37-'DB-Rud'!U$36)/19)&lt;0,0,1+(('DB-Rud'!U$37-R19)/(('DB-Rud'!U$37-'DB-Rud'!U$36)/19))))))</f>
        <v/>
      </c>
      <c r="S20" s="122" t="str">
        <f>IF(S19="","",INT(IF(1+('DB-Rud'!V$37-S19)/(('DB-Rud'!V$37-'DB-Rud'!V$36)/19)&gt;20,"20",IF(1+('DB-Rud'!V$37-S19)/(('DB-Rud'!V$37-'DB-Rud'!V$36)/19)&lt;0,0,1+(('DB-Rud'!V$37-S19)/(('DB-Rud'!V$37-'DB-Rud'!V$36)/19))))))</f>
        <v/>
      </c>
      <c r="U20" s="244"/>
      <c r="W20" s="105">
        <f t="shared" ref="W20" si="66">IFERROR(INT(MAX(C20,I20,L20,O20)),"")</f>
        <v>0</v>
      </c>
      <c r="X20" s="105">
        <f t="shared" ref="X20" si="67">IFERROR(INT(MAX(D20,J20,M20,P20)),"")</f>
        <v>0</v>
      </c>
      <c r="Y20" s="105">
        <f t="shared" ref="Y20" si="68">IFERROR(INT(MAX(R20,R20)),"")</f>
        <v>0</v>
      </c>
      <c r="Z20" s="105">
        <f t="shared" ref="Z20" si="69">Y20+X20+W20</f>
        <v>0</v>
      </c>
      <c r="AA20" s="97"/>
      <c r="AB20" s="105">
        <f t="shared" ref="AB20" si="70">IFERROR(INT(MAX(D20,J20,M20,P20)),"")</f>
        <v>0</v>
      </c>
      <c r="AC20" s="105">
        <f t="shared" ref="AC20" si="71">IFERROR(INT(MAX(E20,K20,N20,Q20)),"")</f>
        <v>0</v>
      </c>
      <c r="AD20" s="105">
        <f t="shared" ref="AD20" si="72">IFERROR(AC20+AB20,"")</f>
        <v>0</v>
      </c>
      <c r="AE20" s="97"/>
      <c r="AF20" s="105">
        <f t="shared" ref="AF20" si="73">IFERROR(INT(MAX(R20,R20)),"")</f>
        <v>0</v>
      </c>
      <c r="AG20" s="105">
        <f t="shared" ref="AG20" si="74">IFERROR(INT(MAX(S20,S20)),"")</f>
        <v>0</v>
      </c>
      <c r="AH20" s="105">
        <f t="shared" ref="AH20" si="75">IFERROR(AG20+AF20,"")</f>
        <v>0</v>
      </c>
      <c r="AI20" s="97"/>
      <c r="AJ20" s="105">
        <f t="shared" ref="AJ20" si="76">IFERROR(INT(MAX(F20,F20)),"")</f>
        <v>0</v>
      </c>
      <c r="AK20" s="105">
        <f t="shared" ref="AK20" si="77">IFERROR(INT(MAX(G20,G20)),"")</f>
        <v>0</v>
      </c>
      <c r="AL20" s="105">
        <f t="shared" ref="AL20" si="78">IFERROR(INT(MAX(H20,H20)),"")</f>
        <v>0</v>
      </c>
      <c r="AM20" s="105">
        <f t="shared" ref="AM20" si="79">IFERROR(MAX((AJ20+AL20),(AK20+AJ20)),"")</f>
        <v>0</v>
      </c>
      <c r="AN20" s="2"/>
      <c r="AO20" s="242"/>
    </row>
    <row r="22" spans="1:41" s="1" customFormat="1" ht="16" customHeight="1">
      <c r="A22" s="126" t="s">
        <v>855</v>
      </c>
      <c r="B22" s="99" t="s">
        <v>847</v>
      </c>
      <c r="C22" s="129" t="s">
        <v>858</v>
      </c>
      <c r="D22" s="100"/>
      <c r="E22" s="100"/>
      <c r="F22" s="101" t="s">
        <v>852</v>
      </c>
      <c r="G22" s="130" t="s">
        <v>859</v>
      </c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2"/>
      <c r="U22" s="111" t="str">
        <f t="shared" ref="U22" si="80">IF(U23&gt;=60,"ok","")</f>
        <v/>
      </c>
      <c r="V22" s="6"/>
      <c r="W22" s="249" t="str">
        <f t="shared" ref="W22" si="81">IFERROR(IF(Z24&gt;=31,"ok",""),"")</f>
        <v/>
      </c>
      <c r="X22" s="250"/>
      <c r="Y22" s="250"/>
      <c r="Z22" s="251"/>
      <c r="AB22" s="249" t="str">
        <f t="shared" ref="AB22" si="82">IFERROR(IF(AD24&gt;=22,"ok",""),"")</f>
        <v/>
      </c>
      <c r="AC22" s="250"/>
      <c r="AD22" s="251"/>
      <c r="AF22" s="249" t="str">
        <f t="shared" ref="AF22" si="83">IFERROR(IF(AH24&gt;=22,"ok",""),"")</f>
        <v/>
      </c>
      <c r="AG22" s="250"/>
      <c r="AH22" s="251"/>
      <c r="AJ22" s="249" t="str">
        <f t="shared" ref="AJ22" si="84">IFERROR(IF(AM24&gt;=22,"ok",""),"")</f>
        <v/>
      </c>
      <c r="AK22" s="250"/>
      <c r="AL22" s="250"/>
      <c r="AM22" s="251"/>
      <c r="AO22" s="240" t="str">
        <f t="shared" ref="AO22" si="85">IF(OR(AND(U22="ok",W22="ok"),AND(U22="ok",AB22="ok"),AND(U22="ok",AF22="ok"),AND(U22="ok",AJ22="ok"))=TRUE,"LK-Kriterien vollständig erfüllt","")</f>
        <v/>
      </c>
    </row>
    <row r="23" spans="1:41" ht="13" customHeight="1">
      <c r="A23" s="107">
        <v>2012</v>
      </c>
      <c r="B23" s="108" t="s">
        <v>853</v>
      </c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U23" s="252"/>
      <c r="W23" s="106" t="s">
        <v>916</v>
      </c>
      <c r="X23" s="106" t="s">
        <v>848</v>
      </c>
      <c r="Y23" s="106" t="s">
        <v>16</v>
      </c>
      <c r="Z23" s="106" t="s">
        <v>860</v>
      </c>
      <c r="AA23" s="2"/>
      <c r="AB23" s="106" t="s">
        <v>848</v>
      </c>
      <c r="AC23" s="106" t="s">
        <v>849</v>
      </c>
      <c r="AD23" s="106" t="s">
        <v>860</v>
      </c>
      <c r="AE23" s="2"/>
      <c r="AF23" s="104" t="s">
        <v>16</v>
      </c>
      <c r="AG23" s="104" t="s">
        <v>17</v>
      </c>
      <c r="AH23" s="106" t="s">
        <v>860</v>
      </c>
      <c r="AI23" s="2"/>
      <c r="AJ23" s="104" t="s">
        <v>4</v>
      </c>
      <c r="AK23" s="104" t="s">
        <v>5</v>
      </c>
      <c r="AL23" s="104" t="s">
        <v>6</v>
      </c>
      <c r="AM23" s="106" t="s">
        <v>860</v>
      </c>
      <c r="AO23" s="241"/>
    </row>
    <row r="24" spans="1:41" ht="13" customHeight="1">
      <c r="A24" s="127" t="s">
        <v>856</v>
      </c>
      <c r="B24" s="109" t="s">
        <v>851</v>
      </c>
      <c r="C24" s="122" t="str">
        <f>IF(C23="","",INT(IF(1+('DB-Rud'!F$37-C23)/(('DB-Rud'!F$37-'DB-Rud'!F$36)/19)&gt;20,"20",IF(1+('DB-Rud'!F$37-C23)/(('DB-Rud'!F$37-'DB-Rud'!F$36)/19)&lt;0,0,1+(('DB-Rud'!F$37-C23)/(('DB-Rud'!F$37-'DB-Rud'!F$36)/19))))))</f>
        <v/>
      </c>
      <c r="D24" s="122" t="str">
        <f>IF(D23="","",INT(IF(1+('DB-Rud'!G$37-D23)/(('DB-Rud'!G$37-'DB-Rud'!G$36)/19)&gt;20,"20",IF(1+('DB-Rud'!G$37-D23)/(('DB-Rud'!G$37-'DB-Rud'!G$36)/19)&lt;0,0,1+(('DB-Rud'!G$37-D23)/(('DB-Rud'!G$37-'DB-Rud'!G$36)/19))))))</f>
        <v/>
      </c>
      <c r="E24" s="122" t="str">
        <f>IF(E23="","",INT(IF(1+('DB-Rud'!H$37-E23)/(('DB-Rud'!H$37-'DB-Rud'!H$36)/19)&gt;20,"20",IF(1+('DB-Rud'!H$37-E23)/(('DB-Rud'!H$37-'DB-Rud'!H$36)/19)&lt;0,0,1+(('DB-Rud'!H$37-E23)/(('DB-Rud'!H$37-'DB-Rud'!H$36)/19))))))</f>
        <v/>
      </c>
      <c r="F24" s="122" t="str">
        <f>IF(F23="","",INT(IF(1+('DB-Rud'!I$37-F23)/(('DB-Rud'!I$37-'DB-Rud'!I$36)/19)&gt;20,"20",IF(1+('DB-Rud'!I$37-F23)/(('DB-Rud'!I$37-'DB-Rud'!I$36)/19)&lt;0,0,1+(('DB-Rud'!I$37-F23)/(('DB-Rud'!I$37-'DB-Rud'!I$36)/19))))))</f>
        <v/>
      </c>
      <c r="G24" s="122" t="str">
        <f>IF(G23="","",INT(IF(1+('DB-Rud'!J$37-G23)/(('DB-Rud'!J$37-'DB-Rud'!J$36)/19)&gt;20,"20",IF(1+('DB-Rud'!J$37-G23)/(('DB-Rud'!J$37-'DB-Rud'!J$36)/19)&lt;0,0,1+(('DB-Rud'!J$37-G23)/(('DB-Rud'!J$37-'DB-Rud'!J$36)/19))))))</f>
        <v/>
      </c>
      <c r="H24" s="122" t="str">
        <f>IF(H23="","",INT(IF(1+('DB-Rud'!K$37-H23)/(('DB-Rud'!K$37-'DB-Rud'!K$36)/19)&gt;20,"20",IF(1+('DB-Rud'!K$37-H23)/(('DB-Rud'!K$37-'DB-Rud'!K$36)/19)&lt;0,0,1+(('DB-Rud'!K$37-H23)/(('DB-Rud'!K$37-'DB-Rud'!K$36)/19))))))</f>
        <v/>
      </c>
      <c r="I24" s="122" t="str">
        <f>IF(I23="","",INT(IF(1+('DB-Rud'!L$37-I23)/(('DB-Rud'!L$37-'DB-Rud'!L$36)/19)&gt;20,"20",IF(1+('DB-Rud'!L$37-I23)/(('DB-Rud'!L$37-'DB-Rud'!L$36)/19)&lt;0,0,1+(('DB-Rud'!L$37-I23)/(('DB-Rud'!L$37-'DB-Rud'!L$36)/19))))))</f>
        <v/>
      </c>
      <c r="J24" s="122" t="str">
        <f>IF(J23="","",INT(IF(1+('DB-Rud'!M$37-J23)/(('DB-Rud'!M$37-'DB-Rud'!M$36)/19)&gt;20,"20",IF(1+('DB-Rud'!M$37-J23)/(('DB-Rud'!M$37-'DB-Rud'!M$36)/19)&lt;0,0,1+(('DB-Rud'!M$37-J23)/(('DB-Rud'!M$37-'DB-Rud'!M$36)/19))))))</f>
        <v/>
      </c>
      <c r="K24" s="122" t="str">
        <f>IF(K23="","",INT(IF(1+('DB-Rud'!N$37-K23)/(('DB-Rud'!N$37-'DB-Rud'!N$36)/19)&gt;20,"20",IF(1+('DB-Rud'!N$37-K23)/(('DB-Rud'!N$37-'DB-Rud'!N$36)/19)&lt;0,0,1+(('DB-Rud'!N$37-K23)/(('DB-Rud'!N$37-'DB-Rud'!N$36)/19))))))</f>
        <v/>
      </c>
      <c r="L24" s="122" t="str">
        <f>IF(L23="","",INT(IF(1+('DB-Rud'!O$37-L23)/(('DB-Rud'!O$37-'DB-Rud'!O$36)/19)&gt;20,"20",IF(1+('DB-Rud'!O$37-L23)/(('DB-Rud'!O$37-'DB-Rud'!O$36)/19)&lt;0,0,1+(('DB-Rud'!O$37-L23)/(('DB-Rud'!O$37-'DB-Rud'!O$36)/19))))))</f>
        <v/>
      </c>
      <c r="M24" s="122" t="str">
        <f>IF(M23="","",INT(IF(1+('DB-Rud'!P$37-M23)/(('DB-Rud'!P$37-'DB-Rud'!P$36)/19)&gt;20,"20",IF(1+('DB-Rud'!P$37-M23)/(('DB-Rud'!P$37-'DB-Rud'!P$36)/19)&lt;0,0,1+(('DB-Rud'!P$37-M23)/(('DB-Rud'!P$37-'DB-Rud'!P$36)/19))))))</f>
        <v/>
      </c>
      <c r="N24" s="122" t="str">
        <f>IF(N23="","",INT(IF(1+('DB-Rud'!Q$37-N23)/(('DB-Rud'!Q$37-'DB-Rud'!Q$36)/19)&gt;20,"20",IF(1+('DB-Rud'!Q$37-N23)/(('DB-Rud'!Q$37-'DB-Rud'!Q$36)/19)&lt;0,0,1+(('DB-Rud'!Q$37-N23)/(('DB-Rud'!Q$37-'DB-Rud'!Q$36)/19))))))</f>
        <v/>
      </c>
      <c r="O24" s="122" t="str">
        <f>IF(O23="","",INT(IF(1+('DB-Rud'!R$37-O23)/(('DB-Rud'!R$37-'DB-Rud'!R$36)/19)&gt;20,"20",IF(1+('DB-Rud'!R$37-O23)/(('DB-Rud'!R$37-'DB-Rud'!R$36)/19)&lt;0,0,1+(('DB-Rud'!R$37-O23)/(('DB-Rud'!R$37-'DB-Rud'!R$36)/19))))))</f>
        <v/>
      </c>
      <c r="P24" s="122" t="str">
        <f>IF(P23="","",INT(IF(1+('DB-Rud'!S$37-P23)/(('DB-Rud'!S$37-'DB-Rud'!S$36)/19)&gt;20,"20",IF(1+('DB-Rud'!S$37-P23)/(('DB-Rud'!S$37-'DB-Rud'!S$36)/19)&lt;0,0,1+(('DB-Rud'!S$37-P23)/(('DB-Rud'!S$37-'DB-Rud'!S$36)/19))))))</f>
        <v/>
      </c>
      <c r="Q24" s="122" t="str">
        <f>IF(Q23="","",INT(IF(1+('DB-Rud'!T$37-Q23)/(('DB-Rud'!T$37-'DB-Rud'!T$36)/19)&gt;20,"20",IF(1+('DB-Rud'!T$37-Q23)/(('DB-Rud'!T$37-'DB-Rud'!T$36)/19)&lt;0,0,1+(('DB-Rud'!T$37-Q23)/(('DB-Rud'!T$37-'DB-Rud'!T$36)/19))))))</f>
        <v/>
      </c>
      <c r="R24" s="122" t="str">
        <f>IF(R23="","",INT(IF(1+('DB-Rud'!U$37-R23)/(('DB-Rud'!U$37-'DB-Rud'!U$36)/19)&gt;20,"20",IF(1+('DB-Rud'!U$37-R23)/(('DB-Rud'!U$37-'DB-Rud'!U$36)/19)&lt;0,0,1+(('DB-Rud'!U$37-R23)/(('DB-Rud'!U$37-'DB-Rud'!U$36)/19))))))</f>
        <v/>
      </c>
      <c r="S24" s="122" t="str">
        <f>IF(S23="","",INT(IF(1+('DB-Rud'!V$37-S23)/(('DB-Rud'!V$37-'DB-Rud'!V$36)/19)&gt;20,"20",IF(1+('DB-Rud'!V$37-S23)/(('DB-Rud'!V$37-'DB-Rud'!V$36)/19)&lt;0,0,1+(('DB-Rud'!V$37-S23)/(('DB-Rud'!V$37-'DB-Rud'!V$36)/19))))))</f>
        <v/>
      </c>
      <c r="U24" s="244"/>
      <c r="W24" s="105">
        <f t="shared" ref="W24" si="86">IFERROR(INT(MAX(C24,I24,L24,O24)),"")</f>
        <v>0</v>
      </c>
      <c r="X24" s="105">
        <f t="shared" ref="X24" si="87">IFERROR(INT(MAX(D24,J24,M24,P24)),"")</f>
        <v>0</v>
      </c>
      <c r="Y24" s="105">
        <f t="shared" ref="Y24" si="88">IFERROR(INT(MAX(R24,R24)),"")</f>
        <v>0</v>
      </c>
      <c r="Z24" s="105">
        <f t="shared" ref="Z24" si="89">Y24+X24+W24</f>
        <v>0</v>
      </c>
      <c r="AA24" s="97"/>
      <c r="AB24" s="105">
        <f t="shared" ref="AB24" si="90">IFERROR(INT(MAX(D24,J24,M24,P24)),"")</f>
        <v>0</v>
      </c>
      <c r="AC24" s="105">
        <f t="shared" ref="AC24" si="91">IFERROR(INT(MAX(E24,K24,N24,Q24)),"")</f>
        <v>0</v>
      </c>
      <c r="AD24" s="105">
        <f t="shared" ref="AD24" si="92">IFERROR(AC24+AB24,"")</f>
        <v>0</v>
      </c>
      <c r="AE24" s="97"/>
      <c r="AF24" s="105">
        <f t="shared" ref="AF24" si="93">IFERROR(INT(MAX(R24,R24)),"")</f>
        <v>0</v>
      </c>
      <c r="AG24" s="105">
        <f t="shared" ref="AG24" si="94">IFERROR(INT(MAX(S24,S24)),"")</f>
        <v>0</v>
      </c>
      <c r="AH24" s="105">
        <f t="shared" ref="AH24" si="95">IFERROR(AG24+AF24,"")</f>
        <v>0</v>
      </c>
      <c r="AI24" s="97"/>
      <c r="AJ24" s="105">
        <f t="shared" ref="AJ24" si="96">IFERROR(INT(MAX(F24,F24)),"")</f>
        <v>0</v>
      </c>
      <c r="AK24" s="105">
        <f t="shared" ref="AK24" si="97">IFERROR(INT(MAX(G24,G24)),"")</f>
        <v>0</v>
      </c>
      <c r="AL24" s="105">
        <f t="shared" ref="AL24" si="98">IFERROR(INT(MAX(H24,H24)),"")</f>
        <v>0</v>
      </c>
      <c r="AM24" s="105">
        <f t="shared" ref="AM24" si="99">IFERROR(MAX((AJ24+AL24),(AK24+AJ24)),"")</f>
        <v>0</v>
      </c>
      <c r="AN24" s="2"/>
      <c r="AO24" s="242"/>
    </row>
    <row r="26" spans="1:41" s="1" customFormat="1" ht="16" customHeight="1">
      <c r="A26" s="126" t="s">
        <v>855</v>
      </c>
      <c r="B26" s="99" t="s">
        <v>847</v>
      </c>
      <c r="C26" s="129" t="s">
        <v>858</v>
      </c>
      <c r="D26" s="100"/>
      <c r="E26" s="100"/>
      <c r="F26" s="101" t="s">
        <v>852</v>
      </c>
      <c r="G26" s="130" t="s">
        <v>859</v>
      </c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2"/>
      <c r="U26" s="111" t="str">
        <f t="shared" ref="U26" si="100">IF(U27&gt;=60,"ok","")</f>
        <v/>
      </c>
      <c r="V26" s="6"/>
      <c r="W26" s="249" t="str">
        <f t="shared" ref="W26" si="101">IFERROR(IF(Z28&gt;=31,"ok",""),"")</f>
        <v/>
      </c>
      <c r="X26" s="250"/>
      <c r="Y26" s="250"/>
      <c r="Z26" s="251"/>
      <c r="AB26" s="249" t="str">
        <f t="shared" ref="AB26" si="102">IFERROR(IF(AD28&gt;=22,"ok",""),"")</f>
        <v/>
      </c>
      <c r="AC26" s="250"/>
      <c r="AD26" s="251"/>
      <c r="AF26" s="249" t="str">
        <f t="shared" ref="AF26" si="103">IFERROR(IF(AH28&gt;=22,"ok",""),"")</f>
        <v/>
      </c>
      <c r="AG26" s="250"/>
      <c r="AH26" s="251"/>
      <c r="AJ26" s="249" t="str">
        <f t="shared" ref="AJ26" si="104">IFERROR(IF(AM28&gt;=22,"ok",""),"")</f>
        <v/>
      </c>
      <c r="AK26" s="250"/>
      <c r="AL26" s="250"/>
      <c r="AM26" s="251"/>
      <c r="AO26" s="240" t="str">
        <f t="shared" ref="AO26" si="105">IF(OR(AND(U26="ok",W26="ok"),AND(U26="ok",AB26="ok"),AND(U26="ok",AF26="ok"),AND(U26="ok",AJ26="ok"))=TRUE,"LK-Kriterien vollständig erfüllt","")</f>
        <v/>
      </c>
    </row>
    <row r="27" spans="1:41" ht="13" customHeight="1">
      <c r="A27" s="107">
        <v>2012</v>
      </c>
      <c r="B27" s="108" t="s">
        <v>853</v>
      </c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U27" s="252"/>
      <c r="W27" s="106" t="s">
        <v>916</v>
      </c>
      <c r="X27" s="106" t="s">
        <v>848</v>
      </c>
      <c r="Y27" s="106" t="s">
        <v>16</v>
      </c>
      <c r="Z27" s="106" t="s">
        <v>860</v>
      </c>
      <c r="AA27" s="2"/>
      <c r="AB27" s="106" t="s">
        <v>848</v>
      </c>
      <c r="AC27" s="106" t="s">
        <v>849</v>
      </c>
      <c r="AD27" s="106" t="s">
        <v>860</v>
      </c>
      <c r="AE27" s="2"/>
      <c r="AF27" s="104" t="s">
        <v>16</v>
      </c>
      <c r="AG27" s="104" t="s">
        <v>17</v>
      </c>
      <c r="AH27" s="106" t="s">
        <v>860</v>
      </c>
      <c r="AI27" s="2"/>
      <c r="AJ27" s="104" t="s">
        <v>4</v>
      </c>
      <c r="AK27" s="104" t="s">
        <v>5</v>
      </c>
      <c r="AL27" s="104" t="s">
        <v>6</v>
      </c>
      <c r="AM27" s="106" t="s">
        <v>860</v>
      </c>
      <c r="AO27" s="241"/>
    </row>
    <row r="28" spans="1:41" ht="13" customHeight="1">
      <c r="A28" s="127" t="s">
        <v>856</v>
      </c>
      <c r="B28" s="109" t="s">
        <v>851</v>
      </c>
      <c r="C28" s="122" t="str">
        <f>IF(C27="","",INT(IF(1+('DB-Rud'!F$37-C27)/(('DB-Rud'!F$37-'DB-Rud'!F$36)/19)&gt;20,"20",IF(1+('DB-Rud'!F$37-C27)/(('DB-Rud'!F$37-'DB-Rud'!F$36)/19)&lt;0,0,1+(('DB-Rud'!F$37-C27)/(('DB-Rud'!F$37-'DB-Rud'!F$36)/19))))))</f>
        <v/>
      </c>
      <c r="D28" s="122" t="str">
        <f>IF(D27="","",INT(IF(1+('DB-Rud'!G$37-D27)/(('DB-Rud'!G$37-'DB-Rud'!G$36)/19)&gt;20,"20",IF(1+('DB-Rud'!G$37-D27)/(('DB-Rud'!G$37-'DB-Rud'!G$36)/19)&lt;0,0,1+(('DB-Rud'!G$37-D27)/(('DB-Rud'!G$37-'DB-Rud'!G$36)/19))))))</f>
        <v/>
      </c>
      <c r="E28" s="122" t="str">
        <f>IF(E27="","",INT(IF(1+('DB-Rud'!H$37-E27)/(('DB-Rud'!H$37-'DB-Rud'!H$36)/19)&gt;20,"20",IF(1+('DB-Rud'!H$37-E27)/(('DB-Rud'!H$37-'DB-Rud'!H$36)/19)&lt;0,0,1+(('DB-Rud'!H$37-E27)/(('DB-Rud'!H$37-'DB-Rud'!H$36)/19))))))</f>
        <v/>
      </c>
      <c r="F28" s="122" t="str">
        <f>IF(F27="","",INT(IF(1+('DB-Rud'!I$37-F27)/(('DB-Rud'!I$37-'DB-Rud'!I$36)/19)&gt;20,"20",IF(1+('DB-Rud'!I$37-F27)/(('DB-Rud'!I$37-'DB-Rud'!I$36)/19)&lt;0,0,1+(('DB-Rud'!I$37-F27)/(('DB-Rud'!I$37-'DB-Rud'!I$36)/19))))))</f>
        <v/>
      </c>
      <c r="G28" s="122" t="str">
        <f>IF(G27="","",INT(IF(1+('DB-Rud'!J$37-G27)/(('DB-Rud'!J$37-'DB-Rud'!J$36)/19)&gt;20,"20",IF(1+('DB-Rud'!J$37-G27)/(('DB-Rud'!J$37-'DB-Rud'!J$36)/19)&lt;0,0,1+(('DB-Rud'!J$37-G27)/(('DB-Rud'!J$37-'DB-Rud'!J$36)/19))))))</f>
        <v/>
      </c>
      <c r="H28" s="122" t="str">
        <f>IF(H27="","",INT(IF(1+('DB-Rud'!K$37-H27)/(('DB-Rud'!K$37-'DB-Rud'!K$36)/19)&gt;20,"20",IF(1+('DB-Rud'!K$37-H27)/(('DB-Rud'!K$37-'DB-Rud'!K$36)/19)&lt;0,0,1+(('DB-Rud'!K$37-H27)/(('DB-Rud'!K$37-'DB-Rud'!K$36)/19))))))</f>
        <v/>
      </c>
      <c r="I28" s="122" t="str">
        <f>IF(I27="","",INT(IF(1+('DB-Rud'!L$37-I27)/(('DB-Rud'!L$37-'DB-Rud'!L$36)/19)&gt;20,"20",IF(1+('DB-Rud'!L$37-I27)/(('DB-Rud'!L$37-'DB-Rud'!L$36)/19)&lt;0,0,1+(('DB-Rud'!L$37-I27)/(('DB-Rud'!L$37-'DB-Rud'!L$36)/19))))))</f>
        <v/>
      </c>
      <c r="J28" s="122" t="str">
        <f>IF(J27="","",INT(IF(1+('DB-Rud'!M$37-J27)/(('DB-Rud'!M$37-'DB-Rud'!M$36)/19)&gt;20,"20",IF(1+('DB-Rud'!M$37-J27)/(('DB-Rud'!M$37-'DB-Rud'!M$36)/19)&lt;0,0,1+(('DB-Rud'!M$37-J27)/(('DB-Rud'!M$37-'DB-Rud'!M$36)/19))))))</f>
        <v/>
      </c>
      <c r="K28" s="122" t="str">
        <f>IF(K27="","",INT(IF(1+('DB-Rud'!N$37-K27)/(('DB-Rud'!N$37-'DB-Rud'!N$36)/19)&gt;20,"20",IF(1+('DB-Rud'!N$37-K27)/(('DB-Rud'!N$37-'DB-Rud'!N$36)/19)&lt;0,0,1+(('DB-Rud'!N$37-K27)/(('DB-Rud'!N$37-'DB-Rud'!N$36)/19))))))</f>
        <v/>
      </c>
      <c r="L28" s="122" t="str">
        <f>IF(L27="","",INT(IF(1+('DB-Rud'!O$37-L27)/(('DB-Rud'!O$37-'DB-Rud'!O$36)/19)&gt;20,"20",IF(1+('DB-Rud'!O$37-L27)/(('DB-Rud'!O$37-'DB-Rud'!O$36)/19)&lt;0,0,1+(('DB-Rud'!O$37-L27)/(('DB-Rud'!O$37-'DB-Rud'!O$36)/19))))))</f>
        <v/>
      </c>
      <c r="M28" s="122" t="str">
        <f>IF(M27="","",INT(IF(1+('DB-Rud'!P$37-M27)/(('DB-Rud'!P$37-'DB-Rud'!P$36)/19)&gt;20,"20",IF(1+('DB-Rud'!P$37-M27)/(('DB-Rud'!P$37-'DB-Rud'!P$36)/19)&lt;0,0,1+(('DB-Rud'!P$37-M27)/(('DB-Rud'!P$37-'DB-Rud'!P$36)/19))))))</f>
        <v/>
      </c>
      <c r="N28" s="122" t="str">
        <f>IF(N27="","",INT(IF(1+('DB-Rud'!Q$37-N27)/(('DB-Rud'!Q$37-'DB-Rud'!Q$36)/19)&gt;20,"20",IF(1+('DB-Rud'!Q$37-N27)/(('DB-Rud'!Q$37-'DB-Rud'!Q$36)/19)&lt;0,0,1+(('DB-Rud'!Q$37-N27)/(('DB-Rud'!Q$37-'DB-Rud'!Q$36)/19))))))</f>
        <v/>
      </c>
      <c r="O28" s="122" t="str">
        <f>IF(O27="","",INT(IF(1+('DB-Rud'!R$37-O27)/(('DB-Rud'!R$37-'DB-Rud'!R$36)/19)&gt;20,"20",IF(1+('DB-Rud'!R$37-O27)/(('DB-Rud'!R$37-'DB-Rud'!R$36)/19)&lt;0,0,1+(('DB-Rud'!R$37-O27)/(('DB-Rud'!R$37-'DB-Rud'!R$36)/19))))))</f>
        <v/>
      </c>
      <c r="P28" s="122" t="str">
        <f>IF(P27="","",INT(IF(1+('DB-Rud'!S$37-P27)/(('DB-Rud'!S$37-'DB-Rud'!S$36)/19)&gt;20,"20",IF(1+('DB-Rud'!S$37-P27)/(('DB-Rud'!S$37-'DB-Rud'!S$36)/19)&lt;0,0,1+(('DB-Rud'!S$37-P27)/(('DB-Rud'!S$37-'DB-Rud'!S$36)/19))))))</f>
        <v/>
      </c>
      <c r="Q28" s="122" t="str">
        <f>IF(Q27="","",INT(IF(1+('DB-Rud'!T$37-Q27)/(('DB-Rud'!T$37-'DB-Rud'!T$36)/19)&gt;20,"20",IF(1+('DB-Rud'!T$37-Q27)/(('DB-Rud'!T$37-'DB-Rud'!T$36)/19)&lt;0,0,1+(('DB-Rud'!T$37-Q27)/(('DB-Rud'!T$37-'DB-Rud'!T$36)/19))))))</f>
        <v/>
      </c>
      <c r="R28" s="122" t="str">
        <f>IF(R27="","",INT(IF(1+('DB-Rud'!U$37-R27)/(('DB-Rud'!U$37-'DB-Rud'!U$36)/19)&gt;20,"20",IF(1+('DB-Rud'!U$37-R27)/(('DB-Rud'!U$37-'DB-Rud'!U$36)/19)&lt;0,0,1+(('DB-Rud'!U$37-R27)/(('DB-Rud'!U$37-'DB-Rud'!U$36)/19))))))</f>
        <v/>
      </c>
      <c r="S28" s="122" t="str">
        <f>IF(S27="","",INT(IF(1+('DB-Rud'!V$37-S27)/(('DB-Rud'!V$37-'DB-Rud'!V$36)/19)&gt;20,"20",IF(1+('DB-Rud'!V$37-S27)/(('DB-Rud'!V$37-'DB-Rud'!V$36)/19)&lt;0,0,1+(('DB-Rud'!V$37-S27)/(('DB-Rud'!V$37-'DB-Rud'!V$36)/19))))))</f>
        <v/>
      </c>
      <c r="U28" s="244"/>
      <c r="W28" s="105">
        <f t="shared" ref="W28" si="106">IFERROR(INT(MAX(C28,I28,L28,O28)),"")</f>
        <v>0</v>
      </c>
      <c r="X28" s="105">
        <f t="shared" ref="X28" si="107">IFERROR(INT(MAX(D28,J28,M28,P28)),"")</f>
        <v>0</v>
      </c>
      <c r="Y28" s="105">
        <f t="shared" ref="Y28" si="108">IFERROR(INT(MAX(R28,R28)),"")</f>
        <v>0</v>
      </c>
      <c r="Z28" s="105">
        <f t="shared" ref="Z28" si="109">Y28+X28+W28</f>
        <v>0</v>
      </c>
      <c r="AA28" s="97"/>
      <c r="AB28" s="105">
        <f t="shared" ref="AB28" si="110">IFERROR(INT(MAX(D28,J28,M28,P28)),"")</f>
        <v>0</v>
      </c>
      <c r="AC28" s="105">
        <f t="shared" ref="AC28" si="111">IFERROR(INT(MAX(E28,K28,N28,Q28)),"")</f>
        <v>0</v>
      </c>
      <c r="AD28" s="105">
        <f t="shared" ref="AD28" si="112">IFERROR(AC28+AB28,"")</f>
        <v>0</v>
      </c>
      <c r="AE28" s="97"/>
      <c r="AF28" s="105">
        <f t="shared" ref="AF28" si="113">IFERROR(INT(MAX(R28,R28)),"")</f>
        <v>0</v>
      </c>
      <c r="AG28" s="105">
        <f t="shared" ref="AG28" si="114">IFERROR(INT(MAX(S28,S28)),"")</f>
        <v>0</v>
      </c>
      <c r="AH28" s="105">
        <f t="shared" ref="AH28" si="115">IFERROR(AG28+AF28,"")</f>
        <v>0</v>
      </c>
      <c r="AI28" s="97"/>
      <c r="AJ28" s="105">
        <f t="shared" ref="AJ28" si="116">IFERROR(INT(MAX(F28,F28)),"")</f>
        <v>0</v>
      </c>
      <c r="AK28" s="105">
        <f t="shared" ref="AK28" si="117">IFERROR(INT(MAX(G28,G28)),"")</f>
        <v>0</v>
      </c>
      <c r="AL28" s="105">
        <f t="shared" ref="AL28" si="118">IFERROR(INT(MAX(H28,H28)),"")</f>
        <v>0</v>
      </c>
      <c r="AM28" s="105">
        <f t="shared" ref="AM28" si="119">IFERROR(MAX((AJ28+AL28),(AK28+AJ28)),"")</f>
        <v>0</v>
      </c>
      <c r="AN28" s="2"/>
      <c r="AO28" s="242"/>
    </row>
    <row r="30" spans="1:41" s="1" customFormat="1" ht="16" customHeight="1">
      <c r="A30" s="126" t="s">
        <v>855</v>
      </c>
      <c r="B30" s="99" t="s">
        <v>847</v>
      </c>
      <c r="C30" s="129" t="s">
        <v>858</v>
      </c>
      <c r="D30" s="100"/>
      <c r="E30" s="100"/>
      <c r="F30" s="101" t="s">
        <v>852</v>
      </c>
      <c r="G30" s="130" t="s">
        <v>859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2"/>
      <c r="U30" s="111" t="str">
        <f t="shared" ref="U30" si="120">IF(U31&gt;=60,"ok","")</f>
        <v/>
      </c>
      <c r="V30" s="6"/>
      <c r="W30" s="249" t="str">
        <f t="shared" ref="W30" si="121">IFERROR(IF(Z32&gt;=31,"ok",""),"")</f>
        <v/>
      </c>
      <c r="X30" s="250"/>
      <c r="Y30" s="250"/>
      <c r="Z30" s="251"/>
      <c r="AB30" s="249" t="str">
        <f t="shared" ref="AB30" si="122">IFERROR(IF(AD32&gt;=22,"ok",""),"")</f>
        <v/>
      </c>
      <c r="AC30" s="250"/>
      <c r="AD30" s="251"/>
      <c r="AF30" s="249" t="str">
        <f t="shared" ref="AF30" si="123">IFERROR(IF(AH32&gt;=22,"ok",""),"")</f>
        <v/>
      </c>
      <c r="AG30" s="250"/>
      <c r="AH30" s="251"/>
      <c r="AJ30" s="249" t="str">
        <f t="shared" ref="AJ30" si="124">IFERROR(IF(AM32&gt;=22,"ok",""),"")</f>
        <v/>
      </c>
      <c r="AK30" s="250"/>
      <c r="AL30" s="250"/>
      <c r="AM30" s="251"/>
      <c r="AO30" s="240" t="str">
        <f t="shared" ref="AO30" si="125">IF(OR(AND(U30="ok",W30="ok"),AND(U30="ok",AB30="ok"),AND(U30="ok",AF30="ok"),AND(U30="ok",AJ30="ok"))=TRUE,"LK-Kriterien vollständig erfüllt","")</f>
        <v/>
      </c>
    </row>
    <row r="31" spans="1:41" ht="13" customHeight="1">
      <c r="A31" s="107">
        <v>2012</v>
      </c>
      <c r="B31" s="108" t="s">
        <v>853</v>
      </c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U31" s="252"/>
      <c r="W31" s="106" t="s">
        <v>916</v>
      </c>
      <c r="X31" s="106" t="s">
        <v>848</v>
      </c>
      <c r="Y31" s="106" t="s">
        <v>16</v>
      </c>
      <c r="Z31" s="106" t="s">
        <v>860</v>
      </c>
      <c r="AA31" s="2"/>
      <c r="AB31" s="106" t="s">
        <v>848</v>
      </c>
      <c r="AC31" s="106" t="s">
        <v>849</v>
      </c>
      <c r="AD31" s="106" t="s">
        <v>860</v>
      </c>
      <c r="AE31" s="2"/>
      <c r="AF31" s="104" t="s">
        <v>16</v>
      </c>
      <c r="AG31" s="104" t="s">
        <v>17</v>
      </c>
      <c r="AH31" s="106" t="s">
        <v>860</v>
      </c>
      <c r="AI31" s="2"/>
      <c r="AJ31" s="104" t="s">
        <v>4</v>
      </c>
      <c r="AK31" s="104" t="s">
        <v>5</v>
      </c>
      <c r="AL31" s="104" t="s">
        <v>6</v>
      </c>
      <c r="AM31" s="106" t="s">
        <v>860</v>
      </c>
      <c r="AO31" s="241"/>
    </row>
    <row r="32" spans="1:41" ht="13" customHeight="1">
      <c r="A32" s="127" t="s">
        <v>856</v>
      </c>
      <c r="B32" s="109" t="s">
        <v>851</v>
      </c>
      <c r="C32" s="122" t="str">
        <f>IF(C31="","",INT(IF(1+('DB-Rud'!F$37-C31)/(('DB-Rud'!F$37-'DB-Rud'!F$36)/19)&gt;20,"20",IF(1+('DB-Rud'!F$37-C31)/(('DB-Rud'!F$37-'DB-Rud'!F$36)/19)&lt;0,0,1+(('DB-Rud'!F$37-C31)/(('DB-Rud'!F$37-'DB-Rud'!F$36)/19))))))</f>
        <v/>
      </c>
      <c r="D32" s="122" t="str">
        <f>IF(D31="","",INT(IF(1+('DB-Rud'!G$37-D31)/(('DB-Rud'!G$37-'DB-Rud'!G$36)/19)&gt;20,"20",IF(1+('DB-Rud'!G$37-D31)/(('DB-Rud'!G$37-'DB-Rud'!G$36)/19)&lt;0,0,1+(('DB-Rud'!G$37-D31)/(('DB-Rud'!G$37-'DB-Rud'!G$36)/19))))))</f>
        <v/>
      </c>
      <c r="E32" s="122" t="str">
        <f>IF(E31="","",INT(IF(1+('DB-Rud'!H$37-E31)/(('DB-Rud'!H$37-'DB-Rud'!H$36)/19)&gt;20,"20",IF(1+('DB-Rud'!H$37-E31)/(('DB-Rud'!H$37-'DB-Rud'!H$36)/19)&lt;0,0,1+(('DB-Rud'!H$37-E31)/(('DB-Rud'!H$37-'DB-Rud'!H$36)/19))))))</f>
        <v/>
      </c>
      <c r="F32" s="122" t="str">
        <f>IF(F31="","",INT(IF(1+('DB-Rud'!I$37-F31)/(('DB-Rud'!I$37-'DB-Rud'!I$36)/19)&gt;20,"20",IF(1+('DB-Rud'!I$37-F31)/(('DB-Rud'!I$37-'DB-Rud'!I$36)/19)&lt;0,0,1+(('DB-Rud'!I$37-F31)/(('DB-Rud'!I$37-'DB-Rud'!I$36)/19))))))</f>
        <v/>
      </c>
      <c r="G32" s="122" t="str">
        <f>IF(G31="","",INT(IF(1+('DB-Rud'!J$37-G31)/(('DB-Rud'!J$37-'DB-Rud'!J$36)/19)&gt;20,"20",IF(1+('DB-Rud'!J$37-G31)/(('DB-Rud'!J$37-'DB-Rud'!J$36)/19)&lt;0,0,1+(('DB-Rud'!J$37-G31)/(('DB-Rud'!J$37-'DB-Rud'!J$36)/19))))))</f>
        <v/>
      </c>
      <c r="H32" s="122" t="str">
        <f>IF(H31="","",INT(IF(1+('DB-Rud'!K$37-H31)/(('DB-Rud'!K$37-'DB-Rud'!K$36)/19)&gt;20,"20",IF(1+('DB-Rud'!K$37-H31)/(('DB-Rud'!K$37-'DB-Rud'!K$36)/19)&lt;0,0,1+(('DB-Rud'!K$37-H31)/(('DB-Rud'!K$37-'DB-Rud'!K$36)/19))))))</f>
        <v/>
      </c>
      <c r="I32" s="122" t="str">
        <f>IF(I31="","",INT(IF(1+('DB-Rud'!L$37-I31)/(('DB-Rud'!L$37-'DB-Rud'!L$36)/19)&gt;20,"20",IF(1+('DB-Rud'!L$37-I31)/(('DB-Rud'!L$37-'DB-Rud'!L$36)/19)&lt;0,0,1+(('DB-Rud'!L$37-I31)/(('DB-Rud'!L$37-'DB-Rud'!L$36)/19))))))</f>
        <v/>
      </c>
      <c r="J32" s="122" t="str">
        <f>IF(J31="","",INT(IF(1+('DB-Rud'!M$37-J31)/(('DB-Rud'!M$37-'DB-Rud'!M$36)/19)&gt;20,"20",IF(1+('DB-Rud'!M$37-J31)/(('DB-Rud'!M$37-'DB-Rud'!M$36)/19)&lt;0,0,1+(('DB-Rud'!M$37-J31)/(('DB-Rud'!M$37-'DB-Rud'!M$36)/19))))))</f>
        <v/>
      </c>
      <c r="K32" s="122" t="str">
        <f>IF(K31="","",INT(IF(1+('DB-Rud'!N$37-K31)/(('DB-Rud'!N$37-'DB-Rud'!N$36)/19)&gt;20,"20",IF(1+('DB-Rud'!N$37-K31)/(('DB-Rud'!N$37-'DB-Rud'!N$36)/19)&lt;0,0,1+(('DB-Rud'!N$37-K31)/(('DB-Rud'!N$37-'DB-Rud'!N$36)/19))))))</f>
        <v/>
      </c>
      <c r="L32" s="122" t="str">
        <f>IF(L31="","",INT(IF(1+('DB-Rud'!O$37-L31)/(('DB-Rud'!O$37-'DB-Rud'!O$36)/19)&gt;20,"20",IF(1+('DB-Rud'!O$37-L31)/(('DB-Rud'!O$37-'DB-Rud'!O$36)/19)&lt;0,0,1+(('DB-Rud'!O$37-L31)/(('DB-Rud'!O$37-'DB-Rud'!O$36)/19))))))</f>
        <v/>
      </c>
      <c r="M32" s="122" t="str">
        <f>IF(M31="","",INT(IF(1+('DB-Rud'!P$37-M31)/(('DB-Rud'!P$37-'DB-Rud'!P$36)/19)&gt;20,"20",IF(1+('DB-Rud'!P$37-M31)/(('DB-Rud'!P$37-'DB-Rud'!P$36)/19)&lt;0,0,1+(('DB-Rud'!P$37-M31)/(('DB-Rud'!P$37-'DB-Rud'!P$36)/19))))))</f>
        <v/>
      </c>
      <c r="N32" s="122" t="str">
        <f>IF(N31="","",INT(IF(1+('DB-Rud'!Q$37-N31)/(('DB-Rud'!Q$37-'DB-Rud'!Q$36)/19)&gt;20,"20",IF(1+('DB-Rud'!Q$37-N31)/(('DB-Rud'!Q$37-'DB-Rud'!Q$36)/19)&lt;0,0,1+(('DB-Rud'!Q$37-N31)/(('DB-Rud'!Q$37-'DB-Rud'!Q$36)/19))))))</f>
        <v/>
      </c>
      <c r="O32" s="122" t="str">
        <f>IF(O31="","",INT(IF(1+('DB-Rud'!R$37-O31)/(('DB-Rud'!R$37-'DB-Rud'!R$36)/19)&gt;20,"20",IF(1+('DB-Rud'!R$37-O31)/(('DB-Rud'!R$37-'DB-Rud'!R$36)/19)&lt;0,0,1+(('DB-Rud'!R$37-O31)/(('DB-Rud'!R$37-'DB-Rud'!R$36)/19))))))</f>
        <v/>
      </c>
      <c r="P32" s="122" t="str">
        <f>IF(P31="","",INT(IF(1+('DB-Rud'!S$37-P31)/(('DB-Rud'!S$37-'DB-Rud'!S$36)/19)&gt;20,"20",IF(1+('DB-Rud'!S$37-P31)/(('DB-Rud'!S$37-'DB-Rud'!S$36)/19)&lt;0,0,1+(('DB-Rud'!S$37-P31)/(('DB-Rud'!S$37-'DB-Rud'!S$36)/19))))))</f>
        <v/>
      </c>
      <c r="Q32" s="122" t="str">
        <f>IF(Q31="","",INT(IF(1+('DB-Rud'!T$37-Q31)/(('DB-Rud'!T$37-'DB-Rud'!T$36)/19)&gt;20,"20",IF(1+('DB-Rud'!T$37-Q31)/(('DB-Rud'!T$37-'DB-Rud'!T$36)/19)&lt;0,0,1+(('DB-Rud'!T$37-Q31)/(('DB-Rud'!T$37-'DB-Rud'!T$36)/19))))))</f>
        <v/>
      </c>
      <c r="R32" s="122" t="str">
        <f>IF(R31="","",INT(IF(1+('DB-Rud'!U$37-R31)/(('DB-Rud'!U$37-'DB-Rud'!U$36)/19)&gt;20,"20",IF(1+('DB-Rud'!U$37-R31)/(('DB-Rud'!U$37-'DB-Rud'!U$36)/19)&lt;0,0,1+(('DB-Rud'!U$37-R31)/(('DB-Rud'!U$37-'DB-Rud'!U$36)/19))))))</f>
        <v/>
      </c>
      <c r="S32" s="122" t="str">
        <f>IF(S31="","",INT(IF(1+('DB-Rud'!V$37-S31)/(('DB-Rud'!V$37-'DB-Rud'!V$36)/19)&gt;20,"20",IF(1+('DB-Rud'!V$37-S31)/(('DB-Rud'!V$37-'DB-Rud'!V$36)/19)&lt;0,0,1+(('DB-Rud'!V$37-S31)/(('DB-Rud'!V$37-'DB-Rud'!V$36)/19))))))</f>
        <v/>
      </c>
      <c r="U32" s="244"/>
      <c r="W32" s="105">
        <f t="shared" ref="W32" si="126">IFERROR(INT(MAX(C32,I32,L32,O32)),"")</f>
        <v>0</v>
      </c>
      <c r="X32" s="105">
        <f t="shared" ref="X32" si="127">IFERROR(INT(MAX(D32,J32,M32,P32)),"")</f>
        <v>0</v>
      </c>
      <c r="Y32" s="105">
        <f t="shared" ref="Y32" si="128">IFERROR(INT(MAX(R32,R32)),"")</f>
        <v>0</v>
      </c>
      <c r="Z32" s="105">
        <f t="shared" ref="Z32" si="129">Y32+X32+W32</f>
        <v>0</v>
      </c>
      <c r="AA32" s="97"/>
      <c r="AB32" s="105">
        <f t="shared" ref="AB32" si="130">IFERROR(INT(MAX(D32,J32,M32,P32)),"")</f>
        <v>0</v>
      </c>
      <c r="AC32" s="105">
        <f t="shared" ref="AC32" si="131">IFERROR(INT(MAX(E32,K32,N32,Q32)),"")</f>
        <v>0</v>
      </c>
      <c r="AD32" s="105">
        <f t="shared" ref="AD32" si="132">IFERROR(AC32+AB32,"")</f>
        <v>0</v>
      </c>
      <c r="AE32" s="97"/>
      <c r="AF32" s="105">
        <f t="shared" ref="AF32" si="133">IFERROR(INT(MAX(R32,R32)),"")</f>
        <v>0</v>
      </c>
      <c r="AG32" s="105">
        <f t="shared" ref="AG32" si="134">IFERROR(INT(MAX(S32,S32)),"")</f>
        <v>0</v>
      </c>
      <c r="AH32" s="105">
        <f t="shared" ref="AH32" si="135">IFERROR(AG32+AF32,"")</f>
        <v>0</v>
      </c>
      <c r="AI32" s="97"/>
      <c r="AJ32" s="105">
        <f t="shared" ref="AJ32" si="136">IFERROR(INT(MAX(F32,F32)),"")</f>
        <v>0</v>
      </c>
      <c r="AK32" s="105">
        <f t="shared" ref="AK32" si="137">IFERROR(INT(MAX(G32,G32)),"")</f>
        <v>0</v>
      </c>
      <c r="AL32" s="105">
        <f t="shared" ref="AL32" si="138">IFERROR(INT(MAX(H32,H32)),"")</f>
        <v>0</v>
      </c>
      <c r="AM32" s="105">
        <f t="shared" ref="AM32" si="139">IFERROR(MAX((AJ32+AL32),(AK32+AJ32)),"")</f>
        <v>0</v>
      </c>
      <c r="AN32" s="2"/>
      <c r="AO32" s="242"/>
    </row>
    <row r="34" spans="1:41" s="1" customFormat="1" ht="16" customHeight="1">
      <c r="A34" s="126" t="s">
        <v>855</v>
      </c>
      <c r="B34" s="99" t="s">
        <v>847</v>
      </c>
      <c r="C34" s="129" t="s">
        <v>858</v>
      </c>
      <c r="D34" s="100"/>
      <c r="E34" s="100"/>
      <c r="F34" s="101" t="s">
        <v>852</v>
      </c>
      <c r="G34" s="130" t="s">
        <v>859</v>
      </c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2"/>
      <c r="U34" s="111" t="str">
        <f t="shared" ref="U34" si="140">IF(U35&gt;=60,"ok","")</f>
        <v/>
      </c>
      <c r="V34" s="6"/>
      <c r="W34" s="249" t="str">
        <f t="shared" ref="W34" si="141">IFERROR(IF(Z36&gt;=31,"ok",""),"")</f>
        <v/>
      </c>
      <c r="X34" s="250"/>
      <c r="Y34" s="250"/>
      <c r="Z34" s="251"/>
      <c r="AB34" s="249" t="str">
        <f t="shared" ref="AB34" si="142">IFERROR(IF(AD36&gt;=22,"ok",""),"")</f>
        <v/>
      </c>
      <c r="AC34" s="250"/>
      <c r="AD34" s="251"/>
      <c r="AF34" s="249" t="str">
        <f t="shared" ref="AF34" si="143">IFERROR(IF(AH36&gt;=22,"ok",""),"")</f>
        <v/>
      </c>
      <c r="AG34" s="250"/>
      <c r="AH34" s="251"/>
      <c r="AJ34" s="249" t="str">
        <f t="shared" ref="AJ34" si="144">IFERROR(IF(AM36&gt;=22,"ok",""),"")</f>
        <v/>
      </c>
      <c r="AK34" s="250"/>
      <c r="AL34" s="250"/>
      <c r="AM34" s="251"/>
      <c r="AO34" s="240" t="str">
        <f t="shared" ref="AO34" si="145">IF(OR(AND(U34="ok",W34="ok"),AND(U34="ok",AB34="ok"),AND(U34="ok",AF34="ok"),AND(U34="ok",AJ34="ok"))=TRUE,"LK-Kriterien vollständig erfüllt","")</f>
        <v/>
      </c>
    </row>
    <row r="35" spans="1:41" ht="13" customHeight="1">
      <c r="A35" s="107">
        <v>2012</v>
      </c>
      <c r="B35" s="108" t="s">
        <v>853</v>
      </c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U35" s="252"/>
      <c r="W35" s="106" t="s">
        <v>916</v>
      </c>
      <c r="X35" s="106" t="s">
        <v>848</v>
      </c>
      <c r="Y35" s="106" t="s">
        <v>16</v>
      </c>
      <c r="Z35" s="106" t="s">
        <v>860</v>
      </c>
      <c r="AA35" s="2"/>
      <c r="AB35" s="106" t="s">
        <v>848</v>
      </c>
      <c r="AC35" s="106" t="s">
        <v>849</v>
      </c>
      <c r="AD35" s="106" t="s">
        <v>860</v>
      </c>
      <c r="AE35" s="2"/>
      <c r="AF35" s="104" t="s">
        <v>16</v>
      </c>
      <c r="AG35" s="104" t="s">
        <v>17</v>
      </c>
      <c r="AH35" s="106" t="s">
        <v>860</v>
      </c>
      <c r="AI35" s="2"/>
      <c r="AJ35" s="104" t="s">
        <v>4</v>
      </c>
      <c r="AK35" s="104" t="s">
        <v>5</v>
      </c>
      <c r="AL35" s="104" t="s">
        <v>6</v>
      </c>
      <c r="AM35" s="106" t="s">
        <v>860</v>
      </c>
      <c r="AO35" s="241"/>
    </row>
    <row r="36" spans="1:41" ht="13" customHeight="1">
      <c r="A36" s="127" t="s">
        <v>856</v>
      </c>
      <c r="B36" s="109" t="s">
        <v>851</v>
      </c>
      <c r="C36" s="122" t="str">
        <f>IF(C35="","",INT(IF(1+('DB-Rud'!F$37-C35)/(('DB-Rud'!F$37-'DB-Rud'!F$36)/19)&gt;20,"20",IF(1+('DB-Rud'!F$37-C35)/(('DB-Rud'!F$37-'DB-Rud'!F$36)/19)&lt;0,0,1+(('DB-Rud'!F$37-C35)/(('DB-Rud'!F$37-'DB-Rud'!F$36)/19))))))</f>
        <v/>
      </c>
      <c r="D36" s="122" t="str">
        <f>IF(D35="","",INT(IF(1+('DB-Rud'!G$37-D35)/(('DB-Rud'!G$37-'DB-Rud'!G$36)/19)&gt;20,"20",IF(1+('DB-Rud'!G$37-D35)/(('DB-Rud'!G$37-'DB-Rud'!G$36)/19)&lt;0,0,1+(('DB-Rud'!G$37-D35)/(('DB-Rud'!G$37-'DB-Rud'!G$36)/19))))))</f>
        <v/>
      </c>
      <c r="E36" s="122" t="str">
        <f>IF(E35="","",INT(IF(1+('DB-Rud'!H$37-E35)/(('DB-Rud'!H$37-'DB-Rud'!H$36)/19)&gt;20,"20",IF(1+('DB-Rud'!H$37-E35)/(('DB-Rud'!H$37-'DB-Rud'!H$36)/19)&lt;0,0,1+(('DB-Rud'!H$37-E35)/(('DB-Rud'!H$37-'DB-Rud'!H$36)/19))))))</f>
        <v/>
      </c>
      <c r="F36" s="122" t="str">
        <f>IF(F35="","",INT(IF(1+('DB-Rud'!I$37-F35)/(('DB-Rud'!I$37-'DB-Rud'!I$36)/19)&gt;20,"20",IF(1+('DB-Rud'!I$37-F35)/(('DB-Rud'!I$37-'DB-Rud'!I$36)/19)&lt;0,0,1+(('DB-Rud'!I$37-F35)/(('DB-Rud'!I$37-'DB-Rud'!I$36)/19))))))</f>
        <v/>
      </c>
      <c r="G36" s="122" t="str">
        <f>IF(G35="","",INT(IF(1+('DB-Rud'!J$37-G35)/(('DB-Rud'!J$37-'DB-Rud'!J$36)/19)&gt;20,"20",IF(1+('DB-Rud'!J$37-G35)/(('DB-Rud'!J$37-'DB-Rud'!J$36)/19)&lt;0,0,1+(('DB-Rud'!J$37-G35)/(('DB-Rud'!J$37-'DB-Rud'!J$36)/19))))))</f>
        <v/>
      </c>
      <c r="H36" s="122" t="str">
        <f>IF(H35="","",INT(IF(1+('DB-Rud'!K$37-H35)/(('DB-Rud'!K$37-'DB-Rud'!K$36)/19)&gt;20,"20",IF(1+('DB-Rud'!K$37-H35)/(('DB-Rud'!K$37-'DB-Rud'!K$36)/19)&lt;0,0,1+(('DB-Rud'!K$37-H35)/(('DB-Rud'!K$37-'DB-Rud'!K$36)/19))))))</f>
        <v/>
      </c>
      <c r="I36" s="122" t="str">
        <f>IF(I35="","",INT(IF(1+('DB-Rud'!L$37-I35)/(('DB-Rud'!L$37-'DB-Rud'!L$36)/19)&gt;20,"20",IF(1+('DB-Rud'!L$37-I35)/(('DB-Rud'!L$37-'DB-Rud'!L$36)/19)&lt;0,0,1+(('DB-Rud'!L$37-I35)/(('DB-Rud'!L$37-'DB-Rud'!L$36)/19))))))</f>
        <v/>
      </c>
      <c r="J36" s="122" t="str">
        <f>IF(J35="","",INT(IF(1+('DB-Rud'!M$37-J35)/(('DB-Rud'!M$37-'DB-Rud'!M$36)/19)&gt;20,"20",IF(1+('DB-Rud'!M$37-J35)/(('DB-Rud'!M$37-'DB-Rud'!M$36)/19)&lt;0,0,1+(('DB-Rud'!M$37-J35)/(('DB-Rud'!M$37-'DB-Rud'!M$36)/19))))))</f>
        <v/>
      </c>
      <c r="K36" s="122" t="str">
        <f>IF(K35="","",INT(IF(1+('DB-Rud'!N$37-K35)/(('DB-Rud'!N$37-'DB-Rud'!N$36)/19)&gt;20,"20",IF(1+('DB-Rud'!N$37-K35)/(('DB-Rud'!N$37-'DB-Rud'!N$36)/19)&lt;0,0,1+(('DB-Rud'!N$37-K35)/(('DB-Rud'!N$37-'DB-Rud'!N$36)/19))))))</f>
        <v/>
      </c>
      <c r="L36" s="122" t="str">
        <f>IF(L35="","",INT(IF(1+('DB-Rud'!O$37-L35)/(('DB-Rud'!O$37-'DB-Rud'!O$36)/19)&gt;20,"20",IF(1+('DB-Rud'!O$37-L35)/(('DB-Rud'!O$37-'DB-Rud'!O$36)/19)&lt;0,0,1+(('DB-Rud'!O$37-L35)/(('DB-Rud'!O$37-'DB-Rud'!O$36)/19))))))</f>
        <v/>
      </c>
      <c r="M36" s="122" t="str">
        <f>IF(M35="","",INT(IF(1+('DB-Rud'!P$37-M35)/(('DB-Rud'!P$37-'DB-Rud'!P$36)/19)&gt;20,"20",IF(1+('DB-Rud'!P$37-M35)/(('DB-Rud'!P$37-'DB-Rud'!P$36)/19)&lt;0,0,1+(('DB-Rud'!P$37-M35)/(('DB-Rud'!P$37-'DB-Rud'!P$36)/19))))))</f>
        <v/>
      </c>
      <c r="N36" s="122" t="str">
        <f>IF(N35="","",INT(IF(1+('DB-Rud'!Q$37-N35)/(('DB-Rud'!Q$37-'DB-Rud'!Q$36)/19)&gt;20,"20",IF(1+('DB-Rud'!Q$37-N35)/(('DB-Rud'!Q$37-'DB-Rud'!Q$36)/19)&lt;0,0,1+(('DB-Rud'!Q$37-N35)/(('DB-Rud'!Q$37-'DB-Rud'!Q$36)/19))))))</f>
        <v/>
      </c>
      <c r="O36" s="122" t="str">
        <f>IF(O35="","",INT(IF(1+('DB-Rud'!R$37-O35)/(('DB-Rud'!R$37-'DB-Rud'!R$36)/19)&gt;20,"20",IF(1+('DB-Rud'!R$37-O35)/(('DB-Rud'!R$37-'DB-Rud'!R$36)/19)&lt;0,0,1+(('DB-Rud'!R$37-O35)/(('DB-Rud'!R$37-'DB-Rud'!R$36)/19))))))</f>
        <v/>
      </c>
      <c r="P36" s="122" t="str">
        <f>IF(P35="","",INT(IF(1+('DB-Rud'!S$37-P35)/(('DB-Rud'!S$37-'DB-Rud'!S$36)/19)&gt;20,"20",IF(1+('DB-Rud'!S$37-P35)/(('DB-Rud'!S$37-'DB-Rud'!S$36)/19)&lt;0,0,1+(('DB-Rud'!S$37-P35)/(('DB-Rud'!S$37-'DB-Rud'!S$36)/19))))))</f>
        <v/>
      </c>
      <c r="Q36" s="122" t="str">
        <f>IF(Q35="","",INT(IF(1+('DB-Rud'!T$37-Q35)/(('DB-Rud'!T$37-'DB-Rud'!T$36)/19)&gt;20,"20",IF(1+('DB-Rud'!T$37-Q35)/(('DB-Rud'!T$37-'DB-Rud'!T$36)/19)&lt;0,0,1+(('DB-Rud'!T$37-Q35)/(('DB-Rud'!T$37-'DB-Rud'!T$36)/19))))))</f>
        <v/>
      </c>
      <c r="R36" s="122" t="str">
        <f>IF(R35="","",INT(IF(1+('DB-Rud'!U$37-R35)/(('DB-Rud'!U$37-'DB-Rud'!U$36)/19)&gt;20,"20",IF(1+('DB-Rud'!U$37-R35)/(('DB-Rud'!U$37-'DB-Rud'!U$36)/19)&lt;0,0,1+(('DB-Rud'!U$37-R35)/(('DB-Rud'!U$37-'DB-Rud'!U$36)/19))))))</f>
        <v/>
      </c>
      <c r="S36" s="122" t="str">
        <f>IF(S35="","",INT(IF(1+('DB-Rud'!V$37-S35)/(('DB-Rud'!V$37-'DB-Rud'!V$36)/19)&gt;20,"20",IF(1+('DB-Rud'!V$37-S35)/(('DB-Rud'!V$37-'DB-Rud'!V$36)/19)&lt;0,0,1+(('DB-Rud'!V$37-S35)/(('DB-Rud'!V$37-'DB-Rud'!V$36)/19))))))</f>
        <v/>
      </c>
      <c r="U36" s="244"/>
      <c r="W36" s="105">
        <f t="shared" ref="W36" si="146">IFERROR(INT(MAX(C36,I36,L36,O36)),"")</f>
        <v>0</v>
      </c>
      <c r="X36" s="105">
        <f t="shared" ref="X36" si="147">IFERROR(INT(MAX(D36,J36,M36,P36)),"")</f>
        <v>0</v>
      </c>
      <c r="Y36" s="105">
        <f t="shared" ref="Y36" si="148">IFERROR(INT(MAX(R36,R36)),"")</f>
        <v>0</v>
      </c>
      <c r="Z36" s="105">
        <f t="shared" ref="Z36" si="149">Y36+X36+W36</f>
        <v>0</v>
      </c>
      <c r="AA36" s="97"/>
      <c r="AB36" s="105">
        <f t="shared" ref="AB36" si="150">IFERROR(INT(MAX(D36,J36,M36,P36)),"")</f>
        <v>0</v>
      </c>
      <c r="AC36" s="105">
        <f t="shared" ref="AC36" si="151">IFERROR(INT(MAX(E36,K36,N36,Q36)),"")</f>
        <v>0</v>
      </c>
      <c r="AD36" s="105">
        <f t="shared" ref="AD36" si="152">IFERROR(AC36+AB36,"")</f>
        <v>0</v>
      </c>
      <c r="AE36" s="97"/>
      <c r="AF36" s="105">
        <f t="shared" ref="AF36" si="153">IFERROR(INT(MAX(R36,R36)),"")</f>
        <v>0</v>
      </c>
      <c r="AG36" s="105">
        <f t="shared" ref="AG36" si="154">IFERROR(INT(MAX(S36,S36)),"")</f>
        <v>0</v>
      </c>
      <c r="AH36" s="105">
        <f t="shared" ref="AH36" si="155">IFERROR(AG36+AF36,"")</f>
        <v>0</v>
      </c>
      <c r="AI36" s="97"/>
      <c r="AJ36" s="105">
        <f t="shared" ref="AJ36" si="156">IFERROR(INT(MAX(F36,F36)),"")</f>
        <v>0</v>
      </c>
      <c r="AK36" s="105">
        <f t="shared" ref="AK36" si="157">IFERROR(INT(MAX(G36,G36)),"")</f>
        <v>0</v>
      </c>
      <c r="AL36" s="105">
        <f t="shared" ref="AL36" si="158">IFERROR(INT(MAX(H36,H36)),"")</f>
        <v>0</v>
      </c>
      <c r="AM36" s="105">
        <f t="shared" ref="AM36" si="159">IFERROR(MAX((AJ36+AL36),(AK36+AJ36)),"")</f>
        <v>0</v>
      </c>
      <c r="AN36" s="2"/>
      <c r="AO36" s="242"/>
    </row>
    <row r="38" spans="1:41" s="1" customFormat="1" ht="16" customHeight="1">
      <c r="A38" s="126" t="s">
        <v>855</v>
      </c>
      <c r="B38" s="99" t="s">
        <v>847</v>
      </c>
      <c r="C38" s="129" t="s">
        <v>858</v>
      </c>
      <c r="D38" s="100"/>
      <c r="E38" s="100"/>
      <c r="F38" s="101" t="s">
        <v>852</v>
      </c>
      <c r="G38" s="130" t="s">
        <v>859</v>
      </c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2"/>
      <c r="U38" s="111" t="str">
        <f t="shared" ref="U38" si="160">IF(U39&gt;=60,"ok","")</f>
        <v/>
      </c>
      <c r="V38" s="6"/>
      <c r="W38" s="249" t="str">
        <f t="shared" ref="W38" si="161">IFERROR(IF(Z40&gt;=31,"ok",""),"")</f>
        <v/>
      </c>
      <c r="X38" s="250"/>
      <c r="Y38" s="250"/>
      <c r="Z38" s="251"/>
      <c r="AB38" s="249" t="str">
        <f t="shared" ref="AB38" si="162">IFERROR(IF(AD40&gt;=22,"ok",""),"")</f>
        <v/>
      </c>
      <c r="AC38" s="250"/>
      <c r="AD38" s="251"/>
      <c r="AF38" s="249" t="str">
        <f t="shared" ref="AF38" si="163">IFERROR(IF(AH40&gt;=22,"ok",""),"")</f>
        <v/>
      </c>
      <c r="AG38" s="250"/>
      <c r="AH38" s="251"/>
      <c r="AJ38" s="249" t="str">
        <f t="shared" ref="AJ38" si="164">IFERROR(IF(AM40&gt;=22,"ok",""),"")</f>
        <v/>
      </c>
      <c r="AK38" s="250"/>
      <c r="AL38" s="250"/>
      <c r="AM38" s="251"/>
      <c r="AO38" s="240" t="str">
        <f t="shared" ref="AO38" si="165">IF(OR(AND(U38="ok",W38="ok"),AND(U38="ok",AB38="ok"),AND(U38="ok",AF38="ok"),AND(U38="ok",AJ38="ok"))=TRUE,"LK-Kriterien vollständig erfüllt","")</f>
        <v/>
      </c>
    </row>
    <row r="39" spans="1:41" ht="13" customHeight="1">
      <c r="A39" s="107">
        <v>2012</v>
      </c>
      <c r="B39" s="108" t="s">
        <v>853</v>
      </c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U39" s="252"/>
      <c r="W39" s="106" t="s">
        <v>916</v>
      </c>
      <c r="X39" s="106" t="s">
        <v>848</v>
      </c>
      <c r="Y39" s="106" t="s">
        <v>16</v>
      </c>
      <c r="Z39" s="106" t="s">
        <v>860</v>
      </c>
      <c r="AA39" s="2"/>
      <c r="AB39" s="106" t="s">
        <v>848</v>
      </c>
      <c r="AC39" s="106" t="s">
        <v>849</v>
      </c>
      <c r="AD39" s="106" t="s">
        <v>860</v>
      </c>
      <c r="AE39" s="2"/>
      <c r="AF39" s="104" t="s">
        <v>16</v>
      </c>
      <c r="AG39" s="104" t="s">
        <v>17</v>
      </c>
      <c r="AH39" s="106" t="s">
        <v>860</v>
      </c>
      <c r="AI39" s="2"/>
      <c r="AJ39" s="104" t="s">
        <v>4</v>
      </c>
      <c r="AK39" s="104" t="s">
        <v>5</v>
      </c>
      <c r="AL39" s="104" t="s">
        <v>6</v>
      </c>
      <c r="AM39" s="106" t="s">
        <v>860</v>
      </c>
      <c r="AO39" s="241"/>
    </row>
    <row r="40" spans="1:41" ht="13" customHeight="1">
      <c r="A40" s="127" t="s">
        <v>856</v>
      </c>
      <c r="B40" s="109" t="s">
        <v>851</v>
      </c>
      <c r="C40" s="122" t="str">
        <f>IF(C39="","",INT(IF(1+('DB-Rud'!F$37-C39)/(('DB-Rud'!F$37-'DB-Rud'!F$36)/19)&gt;20,"20",IF(1+('DB-Rud'!F$37-C39)/(('DB-Rud'!F$37-'DB-Rud'!F$36)/19)&lt;0,0,1+(('DB-Rud'!F$37-C39)/(('DB-Rud'!F$37-'DB-Rud'!F$36)/19))))))</f>
        <v/>
      </c>
      <c r="D40" s="122" t="str">
        <f>IF(D39="","",INT(IF(1+('DB-Rud'!G$37-D39)/(('DB-Rud'!G$37-'DB-Rud'!G$36)/19)&gt;20,"20",IF(1+('DB-Rud'!G$37-D39)/(('DB-Rud'!G$37-'DB-Rud'!G$36)/19)&lt;0,0,1+(('DB-Rud'!G$37-D39)/(('DB-Rud'!G$37-'DB-Rud'!G$36)/19))))))</f>
        <v/>
      </c>
      <c r="E40" s="122" t="str">
        <f>IF(E39="","",INT(IF(1+('DB-Rud'!H$37-E39)/(('DB-Rud'!H$37-'DB-Rud'!H$36)/19)&gt;20,"20",IF(1+('DB-Rud'!H$37-E39)/(('DB-Rud'!H$37-'DB-Rud'!H$36)/19)&lt;0,0,1+(('DB-Rud'!H$37-E39)/(('DB-Rud'!H$37-'DB-Rud'!H$36)/19))))))</f>
        <v/>
      </c>
      <c r="F40" s="122" t="str">
        <f>IF(F39="","",INT(IF(1+('DB-Rud'!I$37-F39)/(('DB-Rud'!I$37-'DB-Rud'!I$36)/19)&gt;20,"20",IF(1+('DB-Rud'!I$37-F39)/(('DB-Rud'!I$37-'DB-Rud'!I$36)/19)&lt;0,0,1+(('DB-Rud'!I$37-F39)/(('DB-Rud'!I$37-'DB-Rud'!I$36)/19))))))</f>
        <v/>
      </c>
      <c r="G40" s="122" t="str">
        <f>IF(G39="","",INT(IF(1+('DB-Rud'!J$37-G39)/(('DB-Rud'!J$37-'DB-Rud'!J$36)/19)&gt;20,"20",IF(1+('DB-Rud'!J$37-G39)/(('DB-Rud'!J$37-'DB-Rud'!J$36)/19)&lt;0,0,1+(('DB-Rud'!J$37-G39)/(('DB-Rud'!J$37-'DB-Rud'!J$36)/19))))))</f>
        <v/>
      </c>
      <c r="H40" s="122" t="str">
        <f>IF(H39="","",INT(IF(1+('DB-Rud'!K$37-H39)/(('DB-Rud'!K$37-'DB-Rud'!K$36)/19)&gt;20,"20",IF(1+('DB-Rud'!K$37-H39)/(('DB-Rud'!K$37-'DB-Rud'!K$36)/19)&lt;0,0,1+(('DB-Rud'!K$37-H39)/(('DB-Rud'!K$37-'DB-Rud'!K$36)/19))))))</f>
        <v/>
      </c>
      <c r="I40" s="122" t="str">
        <f>IF(I39="","",INT(IF(1+('DB-Rud'!L$37-I39)/(('DB-Rud'!L$37-'DB-Rud'!L$36)/19)&gt;20,"20",IF(1+('DB-Rud'!L$37-I39)/(('DB-Rud'!L$37-'DB-Rud'!L$36)/19)&lt;0,0,1+(('DB-Rud'!L$37-I39)/(('DB-Rud'!L$37-'DB-Rud'!L$36)/19))))))</f>
        <v/>
      </c>
      <c r="J40" s="122" t="str">
        <f>IF(J39="","",INT(IF(1+('DB-Rud'!M$37-J39)/(('DB-Rud'!M$37-'DB-Rud'!M$36)/19)&gt;20,"20",IF(1+('DB-Rud'!M$37-J39)/(('DB-Rud'!M$37-'DB-Rud'!M$36)/19)&lt;0,0,1+(('DB-Rud'!M$37-J39)/(('DB-Rud'!M$37-'DB-Rud'!M$36)/19))))))</f>
        <v/>
      </c>
      <c r="K40" s="122" t="str">
        <f>IF(K39="","",INT(IF(1+('DB-Rud'!N$37-K39)/(('DB-Rud'!N$37-'DB-Rud'!N$36)/19)&gt;20,"20",IF(1+('DB-Rud'!N$37-K39)/(('DB-Rud'!N$37-'DB-Rud'!N$36)/19)&lt;0,0,1+(('DB-Rud'!N$37-K39)/(('DB-Rud'!N$37-'DB-Rud'!N$36)/19))))))</f>
        <v/>
      </c>
      <c r="L40" s="122" t="str">
        <f>IF(L39="","",INT(IF(1+('DB-Rud'!O$37-L39)/(('DB-Rud'!O$37-'DB-Rud'!O$36)/19)&gt;20,"20",IF(1+('DB-Rud'!O$37-L39)/(('DB-Rud'!O$37-'DB-Rud'!O$36)/19)&lt;0,0,1+(('DB-Rud'!O$37-L39)/(('DB-Rud'!O$37-'DB-Rud'!O$36)/19))))))</f>
        <v/>
      </c>
      <c r="M40" s="122" t="str">
        <f>IF(M39="","",INT(IF(1+('DB-Rud'!P$37-M39)/(('DB-Rud'!P$37-'DB-Rud'!P$36)/19)&gt;20,"20",IF(1+('DB-Rud'!P$37-M39)/(('DB-Rud'!P$37-'DB-Rud'!P$36)/19)&lt;0,0,1+(('DB-Rud'!P$37-M39)/(('DB-Rud'!P$37-'DB-Rud'!P$36)/19))))))</f>
        <v/>
      </c>
      <c r="N40" s="122" t="str">
        <f>IF(N39="","",INT(IF(1+('DB-Rud'!Q$37-N39)/(('DB-Rud'!Q$37-'DB-Rud'!Q$36)/19)&gt;20,"20",IF(1+('DB-Rud'!Q$37-N39)/(('DB-Rud'!Q$37-'DB-Rud'!Q$36)/19)&lt;0,0,1+(('DB-Rud'!Q$37-N39)/(('DB-Rud'!Q$37-'DB-Rud'!Q$36)/19))))))</f>
        <v/>
      </c>
      <c r="O40" s="122" t="str">
        <f>IF(O39="","",INT(IF(1+('DB-Rud'!R$37-O39)/(('DB-Rud'!R$37-'DB-Rud'!R$36)/19)&gt;20,"20",IF(1+('DB-Rud'!R$37-O39)/(('DB-Rud'!R$37-'DB-Rud'!R$36)/19)&lt;0,0,1+(('DB-Rud'!R$37-O39)/(('DB-Rud'!R$37-'DB-Rud'!R$36)/19))))))</f>
        <v/>
      </c>
      <c r="P40" s="122" t="str">
        <f>IF(P39="","",INT(IF(1+('DB-Rud'!S$37-P39)/(('DB-Rud'!S$37-'DB-Rud'!S$36)/19)&gt;20,"20",IF(1+('DB-Rud'!S$37-P39)/(('DB-Rud'!S$37-'DB-Rud'!S$36)/19)&lt;0,0,1+(('DB-Rud'!S$37-P39)/(('DB-Rud'!S$37-'DB-Rud'!S$36)/19))))))</f>
        <v/>
      </c>
      <c r="Q40" s="122" t="str">
        <f>IF(Q39="","",INT(IF(1+('DB-Rud'!T$37-Q39)/(('DB-Rud'!T$37-'DB-Rud'!T$36)/19)&gt;20,"20",IF(1+('DB-Rud'!T$37-Q39)/(('DB-Rud'!T$37-'DB-Rud'!T$36)/19)&lt;0,0,1+(('DB-Rud'!T$37-Q39)/(('DB-Rud'!T$37-'DB-Rud'!T$36)/19))))))</f>
        <v/>
      </c>
      <c r="R40" s="122" t="str">
        <f>IF(R39="","",INT(IF(1+('DB-Rud'!U$37-R39)/(('DB-Rud'!U$37-'DB-Rud'!U$36)/19)&gt;20,"20",IF(1+('DB-Rud'!U$37-R39)/(('DB-Rud'!U$37-'DB-Rud'!U$36)/19)&lt;0,0,1+(('DB-Rud'!U$37-R39)/(('DB-Rud'!U$37-'DB-Rud'!U$36)/19))))))</f>
        <v/>
      </c>
      <c r="S40" s="122" t="str">
        <f>IF(S39="","",INT(IF(1+('DB-Rud'!V$37-S39)/(('DB-Rud'!V$37-'DB-Rud'!V$36)/19)&gt;20,"20",IF(1+('DB-Rud'!V$37-S39)/(('DB-Rud'!V$37-'DB-Rud'!V$36)/19)&lt;0,0,1+(('DB-Rud'!V$37-S39)/(('DB-Rud'!V$37-'DB-Rud'!V$36)/19))))))</f>
        <v/>
      </c>
      <c r="U40" s="244"/>
      <c r="W40" s="105">
        <f t="shared" ref="W40" si="166">IFERROR(INT(MAX(C40,I40,L40,O40)),"")</f>
        <v>0</v>
      </c>
      <c r="X40" s="105">
        <f t="shared" ref="X40" si="167">IFERROR(INT(MAX(D40,J40,M40,P40)),"")</f>
        <v>0</v>
      </c>
      <c r="Y40" s="105">
        <f t="shared" ref="Y40" si="168">IFERROR(INT(MAX(R40,R40)),"")</f>
        <v>0</v>
      </c>
      <c r="Z40" s="105">
        <f t="shared" ref="Z40" si="169">Y40+X40+W40</f>
        <v>0</v>
      </c>
      <c r="AA40" s="97"/>
      <c r="AB40" s="105">
        <f t="shared" ref="AB40" si="170">IFERROR(INT(MAX(D40,J40,M40,P40)),"")</f>
        <v>0</v>
      </c>
      <c r="AC40" s="105">
        <f t="shared" ref="AC40" si="171">IFERROR(INT(MAX(E40,K40,N40,Q40)),"")</f>
        <v>0</v>
      </c>
      <c r="AD40" s="105">
        <f t="shared" ref="AD40" si="172">IFERROR(AC40+AB40,"")</f>
        <v>0</v>
      </c>
      <c r="AE40" s="97"/>
      <c r="AF40" s="105">
        <f t="shared" ref="AF40" si="173">IFERROR(INT(MAX(R40,R40)),"")</f>
        <v>0</v>
      </c>
      <c r="AG40" s="105">
        <f t="shared" ref="AG40" si="174">IFERROR(INT(MAX(S40,S40)),"")</f>
        <v>0</v>
      </c>
      <c r="AH40" s="105">
        <f t="shared" ref="AH40" si="175">IFERROR(AG40+AF40,"")</f>
        <v>0</v>
      </c>
      <c r="AI40" s="97"/>
      <c r="AJ40" s="105">
        <f t="shared" ref="AJ40" si="176">IFERROR(INT(MAX(F40,F40)),"")</f>
        <v>0</v>
      </c>
      <c r="AK40" s="105">
        <f t="shared" ref="AK40" si="177">IFERROR(INT(MAX(G40,G40)),"")</f>
        <v>0</v>
      </c>
      <c r="AL40" s="105">
        <f t="shared" ref="AL40" si="178">IFERROR(INT(MAX(H40,H40)),"")</f>
        <v>0</v>
      </c>
      <c r="AM40" s="105">
        <f t="shared" ref="AM40" si="179">IFERROR(MAX((AJ40+AL40),(AK40+AJ40)),"")</f>
        <v>0</v>
      </c>
      <c r="AN40" s="2"/>
      <c r="AO40" s="242"/>
    </row>
    <row r="42" spans="1:41" s="1" customFormat="1" ht="16" customHeight="1">
      <c r="A42" s="126" t="s">
        <v>855</v>
      </c>
      <c r="B42" s="99" t="s">
        <v>847</v>
      </c>
      <c r="C42" s="129" t="s">
        <v>858</v>
      </c>
      <c r="D42" s="100"/>
      <c r="E42" s="100"/>
      <c r="F42" s="101" t="s">
        <v>852</v>
      </c>
      <c r="G42" s="130" t="s">
        <v>859</v>
      </c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2"/>
      <c r="U42" s="111" t="str">
        <f t="shared" ref="U42" si="180">IF(U43&gt;=60,"ok","")</f>
        <v/>
      </c>
      <c r="V42" s="6"/>
      <c r="W42" s="249" t="str">
        <f t="shared" ref="W42" si="181">IFERROR(IF(Z44&gt;=31,"ok",""),"")</f>
        <v/>
      </c>
      <c r="X42" s="250"/>
      <c r="Y42" s="250"/>
      <c r="Z42" s="251"/>
      <c r="AB42" s="249" t="str">
        <f t="shared" ref="AB42" si="182">IFERROR(IF(AD44&gt;=22,"ok",""),"")</f>
        <v/>
      </c>
      <c r="AC42" s="250"/>
      <c r="AD42" s="251"/>
      <c r="AF42" s="249" t="str">
        <f t="shared" ref="AF42" si="183">IFERROR(IF(AH44&gt;=22,"ok",""),"")</f>
        <v/>
      </c>
      <c r="AG42" s="250"/>
      <c r="AH42" s="251"/>
      <c r="AJ42" s="249" t="str">
        <f t="shared" ref="AJ42" si="184">IFERROR(IF(AM44&gt;=22,"ok",""),"")</f>
        <v/>
      </c>
      <c r="AK42" s="250"/>
      <c r="AL42" s="250"/>
      <c r="AM42" s="251"/>
      <c r="AO42" s="240" t="str">
        <f t="shared" ref="AO42" si="185">IF(OR(AND(U42="ok",W42="ok"),AND(U42="ok",AB42="ok"),AND(U42="ok",AF42="ok"),AND(U42="ok",AJ42="ok"))=TRUE,"LK-Kriterien vollständig erfüllt","")</f>
        <v/>
      </c>
    </row>
    <row r="43" spans="1:41" ht="13" customHeight="1">
      <c r="A43" s="107">
        <v>2012</v>
      </c>
      <c r="B43" s="108" t="s">
        <v>853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U43" s="252"/>
      <c r="W43" s="106" t="s">
        <v>916</v>
      </c>
      <c r="X43" s="106" t="s">
        <v>848</v>
      </c>
      <c r="Y43" s="106" t="s">
        <v>16</v>
      </c>
      <c r="Z43" s="106" t="s">
        <v>860</v>
      </c>
      <c r="AA43" s="2"/>
      <c r="AB43" s="106" t="s">
        <v>848</v>
      </c>
      <c r="AC43" s="106" t="s">
        <v>849</v>
      </c>
      <c r="AD43" s="106" t="s">
        <v>860</v>
      </c>
      <c r="AE43" s="2"/>
      <c r="AF43" s="104" t="s">
        <v>16</v>
      </c>
      <c r="AG43" s="104" t="s">
        <v>17</v>
      </c>
      <c r="AH43" s="106" t="s">
        <v>860</v>
      </c>
      <c r="AI43" s="2"/>
      <c r="AJ43" s="104" t="s">
        <v>4</v>
      </c>
      <c r="AK43" s="104" t="s">
        <v>5</v>
      </c>
      <c r="AL43" s="104" t="s">
        <v>6</v>
      </c>
      <c r="AM43" s="106" t="s">
        <v>860</v>
      </c>
      <c r="AO43" s="241"/>
    </row>
    <row r="44" spans="1:41" ht="13" customHeight="1">
      <c r="A44" s="127" t="s">
        <v>856</v>
      </c>
      <c r="B44" s="109" t="s">
        <v>851</v>
      </c>
      <c r="C44" s="122" t="str">
        <f>IF(C43="","",INT(IF(1+('DB-Rud'!F$37-C43)/(('DB-Rud'!F$37-'DB-Rud'!F$36)/19)&gt;20,"20",IF(1+('DB-Rud'!F$37-C43)/(('DB-Rud'!F$37-'DB-Rud'!F$36)/19)&lt;0,0,1+(('DB-Rud'!F$37-C43)/(('DB-Rud'!F$37-'DB-Rud'!F$36)/19))))))</f>
        <v/>
      </c>
      <c r="D44" s="122" t="str">
        <f>IF(D43="","",INT(IF(1+('DB-Rud'!G$37-D43)/(('DB-Rud'!G$37-'DB-Rud'!G$36)/19)&gt;20,"20",IF(1+('DB-Rud'!G$37-D43)/(('DB-Rud'!G$37-'DB-Rud'!G$36)/19)&lt;0,0,1+(('DB-Rud'!G$37-D43)/(('DB-Rud'!G$37-'DB-Rud'!G$36)/19))))))</f>
        <v/>
      </c>
      <c r="E44" s="122" t="str">
        <f>IF(E43="","",INT(IF(1+('DB-Rud'!H$37-E43)/(('DB-Rud'!H$37-'DB-Rud'!H$36)/19)&gt;20,"20",IF(1+('DB-Rud'!H$37-E43)/(('DB-Rud'!H$37-'DB-Rud'!H$36)/19)&lt;0,0,1+(('DB-Rud'!H$37-E43)/(('DB-Rud'!H$37-'DB-Rud'!H$36)/19))))))</f>
        <v/>
      </c>
      <c r="F44" s="122" t="str">
        <f>IF(F43="","",INT(IF(1+('DB-Rud'!I$37-F43)/(('DB-Rud'!I$37-'DB-Rud'!I$36)/19)&gt;20,"20",IF(1+('DB-Rud'!I$37-F43)/(('DB-Rud'!I$37-'DB-Rud'!I$36)/19)&lt;0,0,1+(('DB-Rud'!I$37-F43)/(('DB-Rud'!I$37-'DB-Rud'!I$36)/19))))))</f>
        <v/>
      </c>
      <c r="G44" s="122" t="str">
        <f>IF(G43="","",INT(IF(1+('DB-Rud'!J$37-G43)/(('DB-Rud'!J$37-'DB-Rud'!J$36)/19)&gt;20,"20",IF(1+('DB-Rud'!J$37-G43)/(('DB-Rud'!J$37-'DB-Rud'!J$36)/19)&lt;0,0,1+(('DB-Rud'!J$37-G43)/(('DB-Rud'!J$37-'DB-Rud'!J$36)/19))))))</f>
        <v/>
      </c>
      <c r="H44" s="122" t="str">
        <f>IF(H43="","",INT(IF(1+('DB-Rud'!K$37-H43)/(('DB-Rud'!K$37-'DB-Rud'!K$36)/19)&gt;20,"20",IF(1+('DB-Rud'!K$37-H43)/(('DB-Rud'!K$37-'DB-Rud'!K$36)/19)&lt;0,0,1+(('DB-Rud'!K$37-H43)/(('DB-Rud'!K$37-'DB-Rud'!K$36)/19))))))</f>
        <v/>
      </c>
      <c r="I44" s="122" t="str">
        <f>IF(I43="","",INT(IF(1+('DB-Rud'!L$37-I43)/(('DB-Rud'!L$37-'DB-Rud'!L$36)/19)&gt;20,"20",IF(1+('DB-Rud'!L$37-I43)/(('DB-Rud'!L$37-'DB-Rud'!L$36)/19)&lt;0,0,1+(('DB-Rud'!L$37-I43)/(('DB-Rud'!L$37-'DB-Rud'!L$36)/19))))))</f>
        <v/>
      </c>
      <c r="J44" s="122" t="str">
        <f>IF(J43="","",INT(IF(1+('DB-Rud'!M$37-J43)/(('DB-Rud'!M$37-'DB-Rud'!M$36)/19)&gt;20,"20",IF(1+('DB-Rud'!M$37-J43)/(('DB-Rud'!M$37-'DB-Rud'!M$36)/19)&lt;0,0,1+(('DB-Rud'!M$37-J43)/(('DB-Rud'!M$37-'DB-Rud'!M$36)/19))))))</f>
        <v/>
      </c>
      <c r="K44" s="122" t="str">
        <f>IF(K43="","",INT(IF(1+('DB-Rud'!N$37-K43)/(('DB-Rud'!N$37-'DB-Rud'!N$36)/19)&gt;20,"20",IF(1+('DB-Rud'!N$37-K43)/(('DB-Rud'!N$37-'DB-Rud'!N$36)/19)&lt;0,0,1+(('DB-Rud'!N$37-K43)/(('DB-Rud'!N$37-'DB-Rud'!N$36)/19))))))</f>
        <v/>
      </c>
      <c r="L44" s="122" t="str">
        <f>IF(L43="","",INT(IF(1+('DB-Rud'!O$37-L43)/(('DB-Rud'!O$37-'DB-Rud'!O$36)/19)&gt;20,"20",IF(1+('DB-Rud'!O$37-L43)/(('DB-Rud'!O$37-'DB-Rud'!O$36)/19)&lt;0,0,1+(('DB-Rud'!O$37-L43)/(('DB-Rud'!O$37-'DB-Rud'!O$36)/19))))))</f>
        <v/>
      </c>
      <c r="M44" s="122" t="str">
        <f>IF(M43="","",INT(IF(1+('DB-Rud'!P$37-M43)/(('DB-Rud'!P$37-'DB-Rud'!P$36)/19)&gt;20,"20",IF(1+('DB-Rud'!P$37-M43)/(('DB-Rud'!P$37-'DB-Rud'!P$36)/19)&lt;0,0,1+(('DB-Rud'!P$37-M43)/(('DB-Rud'!P$37-'DB-Rud'!P$36)/19))))))</f>
        <v/>
      </c>
      <c r="N44" s="122" t="str">
        <f>IF(N43="","",INT(IF(1+('DB-Rud'!Q$37-N43)/(('DB-Rud'!Q$37-'DB-Rud'!Q$36)/19)&gt;20,"20",IF(1+('DB-Rud'!Q$37-N43)/(('DB-Rud'!Q$37-'DB-Rud'!Q$36)/19)&lt;0,0,1+(('DB-Rud'!Q$37-N43)/(('DB-Rud'!Q$37-'DB-Rud'!Q$36)/19))))))</f>
        <v/>
      </c>
      <c r="O44" s="122" t="str">
        <f>IF(O43="","",INT(IF(1+('DB-Rud'!R$37-O43)/(('DB-Rud'!R$37-'DB-Rud'!R$36)/19)&gt;20,"20",IF(1+('DB-Rud'!R$37-O43)/(('DB-Rud'!R$37-'DB-Rud'!R$36)/19)&lt;0,0,1+(('DB-Rud'!R$37-O43)/(('DB-Rud'!R$37-'DB-Rud'!R$36)/19))))))</f>
        <v/>
      </c>
      <c r="P44" s="122" t="str">
        <f>IF(P43="","",INT(IF(1+('DB-Rud'!S$37-P43)/(('DB-Rud'!S$37-'DB-Rud'!S$36)/19)&gt;20,"20",IF(1+('DB-Rud'!S$37-P43)/(('DB-Rud'!S$37-'DB-Rud'!S$36)/19)&lt;0,0,1+(('DB-Rud'!S$37-P43)/(('DB-Rud'!S$37-'DB-Rud'!S$36)/19))))))</f>
        <v/>
      </c>
      <c r="Q44" s="122" t="str">
        <f>IF(Q43="","",INT(IF(1+('DB-Rud'!T$37-Q43)/(('DB-Rud'!T$37-'DB-Rud'!T$36)/19)&gt;20,"20",IF(1+('DB-Rud'!T$37-Q43)/(('DB-Rud'!T$37-'DB-Rud'!T$36)/19)&lt;0,0,1+(('DB-Rud'!T$37-Q43)/(('DB-Rud'!T$37-'DB-Rud'!T$36)/19))))))</f>
        <v/>
      </c>
      <c r="R44" s="122" t="str">
        <f>IF(R43="","",INT(IF(1+('DB-Rud'!U$37-R43)/(('DB-Rud'!U$37-'DB-Rud'!U$36)/19)&gt;20,"20",IF(1+('DB-Rud'!U$37-R43)/(('DB-Rud'!U$37-'DB-Rud'!U$36)/19)&lt;0,0,1+(('DB-Rud'!U$37-R43)/(('DB-Rud'!U$37-'DB-Rud'!U$36)/19))))))</f>
        <v/>
      </c>
      <c r="S44" s="122" t="str">
        <f>IF(S43="","",INT(IF(1+('DB-Rud'!V$37-S43)/(('DB-Rud'!V$37-'DB-Rud'!V$36)/19)&gt;20,"20",IF(1+('DB-Rud'!V$37-S43)/(('DB-Rud'!V$37-'DB-Rud'!V$36)/19)&lt;0,0,1+(('DB-Rud'!V$37-S43)/(('DB-Rud'!V$37-'DB-Rud'!V$36)/19))))))</f>
        <v/>
      </c>
      <c r="U44" s="244"/>
      <c r="W44" s="105">
        <f t="shared" ref="W44" si="186">IFERROR(INT(MAX(C44,I44,L44,O44)),"")</f>
        <v>0</v>
      </c>
      <c r="X44" s="105">
        <f t="shared" ref="X44" si="187">IFERROR(INT(MAX(D44,J44,M44,P44)),"")</f>
        <v>0</v>
      </c>
      <c r="Y44" s="105">
        <f t="shared" ref="Y44" si="188">IFERROR(INT(MAX(R44,R44)),"")</f>
        <v>0</v>
      </c>
      <c r="Z44" s="105">
        <f t="shared" ref="Z44" si="189">Y44+X44+W44</f>
        <v>0</v>
      </c>
      <c r="AA44" s="97"/>
      <c r="AB44" s="105">
        <f t="shared" ref="AB44" si="190">IFERROR(INT(MAX(D44,J44,M44,P44)),"")</f>
        <v>0</v>
      </c>
      <c r="AC44" s="105">
        <f t="shared" ref="AC44" si="191">IFERROR(INT(MAX(E44,K44,N44,Q44)),"")</f>
        <v>0</v>
      </c>
      <c r="AD44" s="105">
        <f t="shared" ref="AD44" si="192">IFERROR(AC44+AB44,"")</f>
        <v>0</v>
      </c>
      <c r="AE44" s="97"/>
      <c r="AF44" s="105">
        <f t="shared" ref="AF44" si="193">IFERROR(INT(MAX(R44,R44)),"")</f>
        <v>0</v>
      </c>
      <c r="AG44" s="105">
        <f t="shared" ref="AG44" si="194">IFERROR(INT(MAX(S44,S44)),"")</f>
        <v>0</v>
      </c>
      <c r="AH44" s="105">
        <f t="shared" ref="AH44" si="195">IFERROR(AG44+AF44,"")</f>
        <v>0</v>
      </c>
      <c r="AI44" s="97"/>
      <c r="AJ44" s="105">
        <f t="shared" ref="AJ44" si="196">IFERROR(INT(MAX(F44,F44)),"")</f>
        <v>0</v>
      </c>
      <c r="AK44" s="105">
        <f t="shared" ref="AK44" si="197">IFERROR(INT(MAX(G44,G44)),"")</f>
        <v>0</v>
      </c>
      <c r="AL44" s="105">
        <f t="shared" ref="AL44" si="198">IFERROR(INT(MAX(H44,H44)),"")</f>
        <v>0</v>
      </c>
      <c r="AM44" s="105">
        <f t="shared" ref="AM44" si="199">IFERROR(MAX((AJ44+AL44),(AK44+AJ44)),"")</f>
        <v>0</v>
      </c>
      <c r="AN44" s="2"/>
      <c r="AO44" s="242"/>
    </row>
    <row r="46" spans="1:41" s="1" customFormat="1" ht="16" customHeight="1">
      <c r="A46" s="126" t="s">
        <v>855</v>
      </c>
      <c r="B46" s="99" t="s">
        <v>847</v>
      </c>
      <c r="C46" s="129" t="s">
        <v>858</v>
      </c>
      <c r="D46" s="100"/>
      <c r="E46" s="100"/>
      <c r="F46" s="101" t="s">
        <v>852</v>
      </c>
      <c r="G46" s="130" t="s">
        <v>859</v>
      </c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2"/>
      <c r="U46" s="111" t="str">
        <f t="shared" ref="U46" si="200">IF(U47&gt;=60,"ok","")</f>
        <v/>
      </c>
      <c r="V46" s="6"/>
      <c r="W46" s="249" t="str">
        <f t="shared" ref="W46" si="201">IFERROR(IF(Z48&gt;=31,"ok",""),"")</f>
        <v/>
      </c>
      <c r="X46" s="250"/>
      <c r="Y46" s="250"/>
      <c r="Z46" s="251"/>
      <c r="AB46" s="249" t="str">
        <f t="shared" ref="AB46" si="202">IFERROR(IF(AD48&gt;=22,"ok",""),"")</f>
        <v/>
      </c>
      <c r="AC46" s="250"/>
      <c r="AD46" s="251"/>
      <c r="AF46" s="249" t="str">
        <f t="shared" ref="AF46" si="203">IFERROR(IF(AH48&gt;=22,"ok",""),"")</f>
        <v/>
      </c>
      <c r="AG46" s="250"/>
      <c r="AH46" s="251"/>
      <c r="AJ46" s="249" t="str">
        <f t="shared" ref="AJ46" si="204">IFERROR(IF(AM48&gt;=22,"ok",""),"")</f>
        <v/>
      </c>
      <c r="AK46" s="250"/>
      <c r="AL46" s="250"/>
      <c r="AM46" s="251"/>
      <c r="AO46" s="240" t="str">
        <f t="shared" ref="AO46" si="205">IF(OR(AND(U46="ok",W46="ok"),AND(U46="ok",AB46="ok"),AND(U46="ok",AF46="ok"),AND(U46="ok",AJ46="ok"))=TRUE,"LK-Kriterien vollständig erfüllt","")</f>
        <v/>
      </c>
    </row>
    <row r="47" spans="1:41" ht="13" customHeight="1">
      <c r="A47" s="107">
        <v>2012</v>
      </c>
      <c r="B47" s="108" t="s">
        <v>853</v>
      </c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U47" s="252"/>
      <c r="W47" s="106" t="s">
        <v>916</v>
      </c>
      <c r="X47" s="106" t="s">
        <v>848</v>
      </c>
      <c r="Y47" s="106" t="s">
        <v>16</v>
      </c>
      <c r="Z47" s="106" t="s">
        <v>860</v>
      </c>
      <c r="AA47" s="2"/>
      <c r="AB47" s="106" t="s">
        <v>848</v>
      </c>
      <c r="AC47" s="106" t="s">
        <v>849</v>
      </c>
      <c r="AD47" s="106" t="s">
        <v>860</v>
      </c>
      <c r="AE47" s="2"/>
      <c r="AF47" s="104" t="s">
        <v>16</v>
      </c>
      <c r="AG47" s="104" t="s">
        <v>17</v>
      </c>
      <c r="AH47" s="106" t="s">
        <v>860</v>
      </c>
      <c r="AI47" s="2"/>
      <c r="AJ47" s="104" t="s">
        <v>4</v>
      </c>
      <c r="AK47" s="104" t="s">
        <v>5</v>
      </c>
      <c r="AL47" s="104" t="s">
        <v>6</v>
      </c>
      <c r="AM47" s="106" t="s">
        <v>860</v>
      </c>
      <c r="AO47" s="241"/>
    </row>
    <row r="48" spans="1:41" ht="13" customHeight="1">
      <c r="A48" s="127" t="s">
        <v>856</v>
      </c>
      <c r="B48" s="109" t="s">
        <v>851</v>
      </c>
      <c r="C48" s="122" t="str">
        <f>IF(C47="","",INT(IF(1+('DB-Rud'!F$37-C47)/(('DB-Rud'!F$37-'DB-Rud'!F$36)/19)&gt;20,"20",IF(1+('DB-Rud'!F$37-C47)/(('DB-Rud'!F$37-'DB-Rud'!F$36)/19)&lt;0,0,1+(('DB-Rud'!F$37-C47)/(('DB-Rud'!F$37-'DB-Rud'!F$36)/19))))))</f>
        <v/>
      </c>
      <c r="D48" s="122" t="str">
        <f>IF(D47="","",INT(IF(1+('DB-Rud'!G$37-D47)/(('DB-Rud'!G$37-'DB-Rud'!G$36)/19)&gt;20,"20",IF(1+('DB-Rud'!G$37-D47)/(('DB-Rud'!G$37-'DB-Rud'!G$36)/19)&lt;0,0,1+(('DB-Rud'!G$37-D47)/(('DB-Rud'!G$37-'DB-Rud'!G$36)/19))))))</f>
        <v/>
      </c>
      <c r="E48" s="122" t="str">
        <f>IF(E47="","",INT(IF(1+('DB-Rud'!H$37-E47)/(('DB-Rud'!H$37-'DB-Rud'!H$36)/19)&gt;20,"20",IF(1+('DB-Rud'!H$37-E47)/(('DB-Rud'!H$37-'DB-Rud'!H$36)/19)&lt;0,0,1+(('DB-Rud'!H$37-E47)/(('DB-Rud'!H$37-'DB-Rud'!H$36)/19))))))</f>
        <v/>
      </c>
      <c r="F48" s="122" t="str">
        <f>IF(F47="","",INT(IF(1+('DB-Rud'!I$37-F47)/(('DB-Rud'!I$37-'DB-Rud'!I$36)/19)&gt;20,"20",IF(1+('DB-Rud'!I$37-F47)/(('DB-Rud'!I$37-'DB-Rud'!I$36)/19)&lt;0,0,1+(('DB-Rud'!I$37-F47)/(('DB-Rud'!I$37-'DB-Rud'!I$36)/19))))))</f>
        <v/>
      </c>
      <c r="G48" s="122" t="str">
        <f>IF(G47="","",INT(IF(1+('DB-Rud'!J$37-G47)/(('DB-Rud'!J$37-'DB-Rud'!J$36)/19)&gt;20,"20",IF(1+('DB-Rud'!J$37-G47)/(('DB-Rud'!J$37-'DB-Rud'!J$36)/19)&lt;0,0,1+(('DB-Rud'!J$37-G47)/(('DB-Rud'!J$37-'DB-Rud'!J$36)/19))))))</f>
        <v/>
      </c>
      <c r="H48" s="122" t="str">
        <f>IF(H47="","",INT(IF(1+('DB-Rud'!K$37-H47)/(('DB-Rud'!K$37-'DB-Rud'!K$36)/19)&gt;20,"20",IF(1+('DB-Rud'!K$37-H47)/(('DB-Rud'!K$37-'DB-Rud'!K$36)/19)&lt;0,0,1+(('DB-Rud'!K$37-H47)/(('DB-Rud'!K$37-'DB-Rud'!K$36)/19))))))</f>
        <v/>
      </c>
      <c r="I48" s="122" t="str">
        <f>IF(I47="","",INT(IF(1+('DB-Rud'!L$37-I47)/(('DB-Rud'!L$37-'DB-Rud'!L$36)/19)&gt;20,"20",IF(1+('DB-Rud'!L$37-I47)/(('DB-Rud'!L$37-'DB-Rud'!L$36)/19)&lt;0,0,1+(('DB-Rud'!L$37-I47)/(('DB-Rud'!L$37-'DB-Rud'!L$36)/19))))))</f>
        <v/>
      </c>
      <c r="J48" s="122" t="str">
        <f>IF(J47="","",INT(IF(1+('DB-Rud'!M$37-J47)/(('DB-Rud'!M$37-'DB-Rud'!M$36)/19)&gt;20,"20",IF(1+('DB-Rud'!M$37-J47)/(('DB-Rud'!M$37-'DB-Rud'!M$36)/19)&lt;0,0,1+(('DB-Rud'!M$37-J47)/(('DB-Rud'!M$37-'DB-Rud'!M$36)/19))))))</f>
        <v/>
      </c>
      <c r="K48" s="122" t="str">
        <f>IF(K47="","",INT(IF(1+('DB-Rud'!N$37-K47)/(('DB-Rud'!N$37-'DB-Rud'!N$36)/19)&gt;20,"20",IF(1+('DB-Rud'!N$37-K47)/(('DB-Rud'!N$37-'DB-Rud'!N$36)/19)&lt;0,0,1+(('DB-Rud'!N$37-K47)/(('DB-Rud'!N$37-'DB-Rud'!N$36)/19))))))</f>
        <v/>
      </c>
      <c r="L48" s="122" t="str">
        <f>IF(L47="","",INT(IF(1+('DB-Rud'!O$37-L47)/(('DB-Rud'!O$37-'DB-Rud'!O$36)/19)&gt;20,"20",IF(1+('DB-Rud'!O$37-L47)/(('DB-Rud'!O$37-'DB-Rud'!O$36)/19)&lt;0,0,1+(('DB-Rud'!O$37-L47)/(('DB-Rud'!O$37-'DB-Rud'!O$36)/19))))))</f>
        <v/>
      </c>
      <c r="M48" s="122" t="str">
        <f>IF(M47="","",INT(IF(1+('DB-Rud'!P$37-M47)/(('DB-Rud'!P$37-'DB-Rud'!P$36)/19)&gt;20,"20",IF(1+('DB-Rud'!P$37-M47)/(('DB-Rud'!P$37-'DB-Rud'!P$36)/19)&lt;0,0,1+(('DB-Rud'!P$37-M47)/(('DB-Rud'!P$37-'DB-Rud'!P$36)/19))))))</f>
        <v/>
      </c>
      <c r="N48" s="122" t="str">
        <f>IF(N47="","",INT(IF(1+('DB-Rud'!Q$37-N47)/(('DB-Rud'!Q$37-'DB-Rud'!Q$36)/19)&gt;20,"20",IF(1+('DB-Rud'!Q$37-N47)/(('DB-Rud'!Q$37-'DB-Rud'!Q$36)/19)&lt;0,0,1+(('DB-Rud'!Q$37-N47)/(('DB-Rud'!Q$37-'DB-Rud'!Q$36)/19))))))</f>
        <v/>
      </c>
      <c r="O48" s="122" t="str">
        <f>IF(O47="","",INT(IF(1+('DB-Rud'!R$37-O47)/(('DB-Rud'!R$37-'DB-Rud'!R$36)/19)&gt;20,"20",IF(1+('DB-Rud'!R$37-O47)/(('DB-Rud'!R$37-'DB-Rud'!R$36)/19)&lt;0,0,1+(('DB-Rud'!R$37-O47)/(('DB-Rud'!R$37-'DB-Rud'!R$36)/19))))))</f>
        <v/>
      </c>
      <c r="P48" s="122" t="str">
        <f>IF(P47="","",INT(IF(1+('DB-Rud'!S$37-P47)/(('DB-Rud'!S$37-'DB-Rud'!S$36)/19)&gt;20,"20",IF(1+('DB-Rud'!S$37-P47)/(('DB-Rud'!S$37-'DB-Rud'!S$36)/19)&lt;0,0,1+(('DB-Rud'!S$37-P47)/(('DB-Rud'!S$37-'DB-Rud'!S$36)/19))))))</f>
        <v/>
      </c>
      <c r="Q48" s="122" t="str">
        <f>IF(Q47="","",INT(IF(1+('DB-Rud'!T$37-Q47)/(('DB-Rud'!T$37-'DB-Rud'!T$36)/19)&gt;20,"20",IF(1+('DB-Rud'!T$37-Q47)/(('DB-Rud'!T$37-'DB-Rud'!T$36)/19)&lt;0,0,1+(('DB-Rud'!T$37-Q47)/(('DB-Rud'!T$37-'DB-Rud'!T$36)/19))))))</f>
        <v/>
      </c>
      <c r="R48" s="122" t="str">
        <f>IF(R47="","",INT(IF(1+('DB-Rud'!U$37-R47)/(('DB-Rud'!U$37-'DB-Rud'!U$36)/19)&gt;20,"20",IF(1+('DB-Rud'!U$37-R47)/(('DB-Rud'!U$37-'DB-Rud'!U$36)/19)&lt;0,0,1+(('DB-Rud'!U$37-R47)/(('DB-Rud'!U$37-'DB-Rud'!U$36)/19))))))</f>
        <v/>
      </c>
      <c r="S48" s="122" t="str">
        <f>IF(S47="","",INT(IF(1+('DB-Rud'!V$37-S47)/(('DB-Rud'!V$37-'DB-Rud'!V$36)/19)&gt;20,"20",IF(1+('DB-Rud'!V$37-S47)/(('DB-Rud'!V$37-'DB-Rud'!V$36)/19)&lt;0,0,1+(('DB-Rud'!V$37-S47)/(('DB-Rud'!V$37-'DB-Rud'!V$36)/19))))))</f>
        <v/>
      </c>
      <c r="U48" s="244"/>
      <c r="W48" s="105">
        <f t="shared" ref="W48" si="206">IFERROR(INT(MAX(C48,I48,L48,O48)),"")</f>
        <v>0</v>
      </c>
      <c r="X48" s="105">
        <f t="shared" ref="X48" si="207">IFERROR(INT(MAX(D48,J48,M48,P48)),"")</f>
        <v>0</v>
      </c>
      <c r="Y48" s="105">
        <f t="shared" ref="Y48" si="208">IFERROR(INT(MAX(R48,R48)),"")</f>
        <v>0</v>
      </c>
      <c r="Z48" s="105">
        <f t="shared" ref="Z48" si="209">Y48+X48+W48</f>
        <v>0</v>
      </c>
      <c r="AA48" s="97"/>
      <c r="AB48" s="105">
        <f t="shared" ref="AB48" si="210">IFERROR(INT(MAX(D48,J48,M48,P48)),"")</f>
        <v>0</v>
      </c>
      <c r="AC48" s="105">
        <f t="shared" ref="AC48" si="211">IFERROR(INT(MAX(E48,K48,N48,Q48)),"")</f>
        <v>0</v>
      </c>
      <c r="AD48" s="105">
        <f t="shared" ref="AD48" si="212">IFERROR(AC48+AB48,"")</f>
        <v>0</v>
      </c>
      <c r="AE48" s="97"/>
      <c r="AF48" s="105">
        <f t="shared" ref="AF48" si="213">IFERROR(INT(MAX(R48,R48)),"")</f>
        <v>0</v>
      </c>
      <c r="AG48" s="105">
        <f t="shared" ref="AG48" si="214">IFERROR(INT(MAX(S48,S48)),"")</f>
        <v>0</v>
      </c>
      <c r="AH48" s="105">
        <f t="shared" ref="AH48" si="215">IFERROR(AG48+AF48,"")</f>
        <v>0</v>
      </c>
      <c r="AI48" s="97"/>
      <c r="AJ48" s="105">
        <f t="shared" ref="AJ48" si="216">IFERROR(INT(MAX(F48,F48)),"")</f>
        <v>0</v>
      </c>
      <c r="AK48" s="105">
        <f t="shared" ref="AK48" si="217">IFERROR(INT(MAX(G48,G48)),"")</f>
        <v>0</v>
      </c>
      <c r="AL48" s="105">
        <f t="shared" ref="AL48" si="218">IFERROR(INT(MAX(H48,H48)),"")</f>
        <v>0</v>
      </c>
      <c r="AM48" s="105">
        <f t="shared" ref="AM48" si="219">IFERROR(MAX((AJ48+AL48),(AK48+AJ48)),"")</f>
        <v>0</v>
      </c>
      <c r="AN48" s="2"/>
      <c r="AO48" s="242"/>
    </row>
    <row r="50" spans="1:41" s="1" customFormat="1" ht="16" customHeight="1">
      <c r="A50" s="126" t="s">
        <v>855</v>
      </c>
      <c r="B50" s="99" t="s">
        <v>847</v>
      </c>
      <c r="C50" s="129" t="s">
        <v>858</v>
      </c>
      <c r="D50" s="100"/>
      <c r="E50" s="100"/>
      <c r="F50" s="101" t="s">
        <v>852</v>
      </c>
      <c r="G50" s="130" t="s">
        <v>859</v>
      </c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2"/>
      <c r="U50" s="111" t="str">
        <f>IF(U51&gt;=60,"ok","")</f>
        <v/>
      </c>
      <c r="V50" s="6"/>
      <c r="W50" s="249" t="str">
        <f t="shared" ref="W50" si="220">IFERROR(IF(Z52&gt;=31,"ok",""),"")</f>
        <v/>
      </c>
      <c r="X50" s="250"/>
      <c r="Y50" s="250"/>
      <c r="Z50" s="251"/>
      <c r="AB50" s="249" t="str">
        <f>IFERROR(IF(AD52&gt;=22,"ok",""),"")</f>
        <v/>
      </c>
      <c r="AC50" s="250"/>
      <c r="AD50" s="251"/>
      <c r="AF50" s="249" t="str">
        <f>IFERROR(IF(AH52&gt;=22,"ok",""),"")</f>
        <v/>
      </c>
      <c r="AG50" s="250"/>
      <c r="AH50" s="251"/>
      <c r="AJ50" s="249" t="str">
        <f>IFERROR(IF(AM52&gt;=22,"ok",""),"")</f>
        <v/>
      </c>
      <c r="AK50" s="250"/>
      <c r="AL50" s="250"/>
      <c r="AM50" s="251"/>
      <c r="AO50" s="240" t="str">
        <f>IF(OR(AND(U50="ok",W50="ok"),AND(U50="ok",AB50="ok"),AND(U50="ok",AF50="ok"),AND(U50="ok",AJ50="ok"))=TRUE,"LK-Kriterien vollständig erfüllt","")</f>
        <v/>
      </c>
    </row>
    <row r="51" spans="1:41" ht="13" customHeight="1">
      <c r="A51" s="107">
        <v>2012</v>
      </c>
      <c r="B51" s="108" t="s">
        <v>853</v>
      </c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U51" s="252"/>
      <c r="W51" s="106" t="s">
        <v>916</v>
      </c>
      <c r="X51" s="106" t="s">
        <v>848</v>
      </c>
      <c r="Y51" s="106" t="s">
        <v>16</v>
      </c>
      <c r="Z51" s="106" t="s">
        <v>860</v>
      </c>
      <c r="AA51" s="2"/>
      <c r="AB51" s="106" t="s">
        <v>848</v>
      </c>
      <c r="AC51" s="106" t="s">
        <v>849</v>
      </c>
      <c r="AD51" s="106" t="s">
        <v>860</v>
      </c>
      <c r="AE51" s="2"/>
      <c r="AF51" s="104" t="s">
        <v>16</v>
      </c>
      <c r="AG51" s="104" t="s">
        <v>17</v>
      </c>
      <c r="AH51" s="106" t="s">
        <v>860</v>
      </c>
      <c r="AI51" s="2"/>
      <c r="AJ51" s="104" t="s">
        <v>4</v>
      </c>
      <c r="AK51" s="104" t="s">
        <v>5</v>
      </c>
      <c r="AL51" s="104" t="s">
        <v>6</v>
      </c>
      <c r="AM51" s="106" t="s">
        <v>860</v>
      </c>
      <c r="AO51" s="241"/>
    </row>
    <row r="52" spans="1:41" ht="13" customHeight="1">
      <c r="A52" s="127" t="s">
        <v>856</v>
      </c>
      <c r="B52" s="109" t="s">
        <v>851</v>
      </c>
      <c r="C52" s="122" t="str">
        <f>IF(C51="","",INT(IF(1+('DB-Rud'!F$37-C51)/(('DB-Rud'!F$37-'DB-Rud'!F$36)/19)&gt;20,"20",IF(1+('DB-Rud'!F$37-C51)/(('DB-Rud'!F$37-'DB-Rud'!F$36)/19)&lt;0,0,1+(('DB-Rud'!F$37-C51)/(('DB-Rud'!F$37-'DB-Rud'!F$36)/19))))))</f>
        <v/>
      </c>
      <c r="D52" s="122" t="str">
        <f>IF(D51="","",INT(IF(1+('DB-Rud'!G$37-D51)/(('DB-Rud'!G$37-'DB-Rud'!G$36)/19)&gt;20,"20",IF(1+('DB-Rud'!G$37-D51)/(('DB-Rud'!G$37-'DB-Rud'!G$36)/19)&lt;0,0,1+(('DB-Rud'!G$37-D51)/(('DB-Rud'!G$37-'DB-Rud'!G$36)/19))))))</f>
        <v/>
      </c>
      <c r="E52" s="122" t="str">
        <f>IF(E51="","",INT(IF(1+('DB-Rud'!H$37-E51)/(('DB-Rud'!H$37-'DB-Rud'!H$36)/19)&gt;20,"20",IF(1+('DB-Rud'!H$37-E51)/(('DB-Rud'!H$37-'DB-Rud'!H$36)/19)&lt;0,0,1+(('DB-Rud'!H$37-E51)/(('DB-Rud'!H$37-'DB-Rud'!H$36)/19))))))</f>
        <v/>
      </c>
      <c r="F52" s="122" t="str">
        <f>IF(F51="","",INT(IF(1+('DB-Rud'!I$37-F51)/(('DB-Rud'!I$37-'DB-Rud'!I$36)/19)&gt;20,"20",IF(1+('DB-Rud'!I$37-F51)/(('DB-Rud'!I$37-'DB-Rud'!I$36)/19)&lt;0,0,1+(('DB-Rud'!I$37-F51)/(('DB-Rud'!I$37-'DB-Rud'!I$36)/19))))))</f>
        <v/>
      </c>
      <c r="G52" s="122" t="str">
        <f>IF(G51="","",INT(IF(1+('DB-Rud'!J$37-G51)/(('DB-Rud'!J$37-'DB-Rud'!J$36)/19)&gt;20,"20",IF(1+('DB-Rud'!J$37-G51)/(('DB-Rud'!J$37-'DB-Rud'!J$36)/19)&lt;0,0,1+(('DB-Rud'!J$37-G51)/(('DB-Rud'!J$37-'DB-Rud'!J$36)/19))))))</f>
        <v/>
      </c>
      <c r="H52" s="122" t="str">
        <f>IF(H51="","",INT(IF(1+('DB-Rud'!K$37-H51)/(('DB-Rud'!K$37-'DB-Rud'!K$36)/19)&gt;20,"20",IF(1+('DB-Rud'!K$37-H51)/(('DB-Rud'!K$37-'DB-Rud'!K$36)/19)&lt;0,0,1+(('DB-Rud'!K$37-H51)/(('DB-Rud'!K$37-'DB-Rud'!K$36)/19))))))</f>
        <v/>
      </c>
      <c r="I52" s="122" t="str">
        <f>IF(I51="","",INT(IF(1+('DB-Rud'!L$37-I51)/(('DB-Rud'!L$37-'DB-Rud'!L$36)/19)&gt;20,"20",IF(1+('DB-Rud'!L$37-I51)/(('DB-Rud'!L$37-'DB-Rud'!L$36)/19)&lt;0,0,1+(('DB-Rud'!L$37-I51)/(('DB-Rud'!L$37-'DB-Rud'!L$36)/19))))))</f>
        <v/>
      </c>
      <c r="J52" s="122" t="str">
        <f>IF(J51="","",INT(IF(1+('DB-Rud'!M$37-J51)/(('DB-Rud'!M$37-'DB-Rud'!M$36)/19)&gt;20,"20",IF(1+('DB-Rud'!M$37-J51)/(('DB-Rud'!M$37-'DB-Rud'!M$36)/19)&lt;0,0,1+(('DB-Rud'!M$37-J51)/(('DB-Rud'!M$37-'DB-Rud'!M$36)/19))))))</f>
        <v/>
      </c>
      <c r="K52" s="122" t="str">
        <f>IF(K51="","",INT(IF(1+('DB-Rud'!N$37-K51)/(('DB-Rud'!N$37-'DB-Rud'!N$36)/19)&gt;20,"20",IF(1+('DB-Rud'!N$37-K51)/(('DB-Rud'!N$37-'DB-Rud'!N$36)/19)&lt;0,0,1+(('DB-Rud'!N$37-K51)/(('DB-Rud'!N$37-'DB-Rud'!N$36)/19))))))</f>
        <v/>
      </c>
      <c r="L52" s="122" t="str">
        <f>IF(L51="","",INT(IF(1+('DB-Rud'!O$37-L51)/(('DB-Rud'!O$37-'DB-Rud'!O$36)/19)&gt;20,"20",IF(1+('DB-Rud'!O$37-L51)/(('DB-Rud'!O$37-'DB-Rud'!O$36)/19)&lt;0,0,1+(('DB-Rud'!O$37-L51)/(('DB-Rud'!O$37-'DB-Rud'!O$36)/19))))))</f>
        <v/>
      </c>
      <c r="M52" s="122" t="str">
        <f>IF(M51="","",INT(IF(1+('DB-Rud'!P$37-M51)/(('DB-Rud'!P$37-'DB-Rud'!P$36)/19)&gt;20,"20",IF(1+('DB-Rud'!P$37-M51)/(('DB-Rud'!P$37-'DB-Rud'!P$36)/19)&lt;0,0,1+(('DB-Rud'!P$37-M51)/(('DB-Rud'!P$37-'DB-Rud'!P$36)/19))))))</f>
        <v/>
      </c>
      <c r="N52" s="122" t="str">
        <f>IF(N51="","",INT(IF(1+('DB-Rud'!Q$37-N51)/(('DB-Rud'!Q$37-'DB-Rud'!Q$36)/19)&gt;20,"20",IF(1+('DB-Rud'!Q$37-N51)/(('DB-Rud'!Q$37-'DB-Rud'!Q$36)/19)&lt;0,0,1+(('DB-Rud'!Q$37-N51)/(('DB-Rud'!Q$37-'DB-Rud'!Q$36)/19))))))</f>
        <v/>
      </c>
      <c r="O52" s="122" t="str">
        <f>IF(O51="","",INT(IF(1+('DB-Rud'!R$37-O51)/(('DB-Rud'!R$37-'DB-Rud'!R$36)/19)&gt;20,"20",IF(1+('DB-Rud'!R$37-O51)/(('DB-Rud'!R$37-'DB-Rud'!R$36)/19)&lt;0,0,1+(('DB-Rud'!R$37-O51)/(('DB-Rud'!R$37-'DB-Rud'!R$36)/19))))))</f>
        <v/>
      </c>
      <c r="P52" s="122" t="str">
        <f>IF(P51="","",INT(IF(1+('DB-Rud'!S$37-P51)/(('DB-Rud'!S$37-'DB-Rud'!S$36)/19)&gt;20,"20",IF(1+('DB-Rud'!S$37-P51)/(('DB-Rud'!S$37-'DB-Rud'!S$36)/19)&lt;0,0,1+(('DB-Rud'!S$37-P51)/(('DB-Rud'!S$37-'DB-Rud'!S$36)/19))))))</f>
        <v/>
      </c>
      <c r="Q52" s="122" t="str">
        <f>IF(Q51="","",INT(IF(1+('DB-Rud'!T$37-Q51)/(('DB-Rud'!T$37-'DB-Rud'!T$36)/19)&gt;20,"20",IF(1+('DB-Rud'!T$37-Q51)/(('DB-Rud'!T$37-'DB-Rud'!T$36)/19)&lt;0,0,1+(('DB-Rud'!T$37-Q51)/(('DB-Rud'!T$37-'DB-Rud'!T$36)/19))))))</f>
        <v/>
      </c>
      <c r="R52" s="122" t="str">
        <f>IF(R51="","",INT(IF(1+('DB-Rud'!U$37-R51)/(('DB-Rud'!U$37-'DB-Rud'!U$36)/19)&gt;20,"20",IF(1+('DB-Rud'!U$37-R51)/(('DB-Rud'!U$37-'DB-Rud'!U$36)/19)&lt;0,0,1+(('DB-Rud'!U$37-R51)/(('DB-Rud'!U$37-'DB-Rud'!U$36)/19))))))</f>
        <v/>
      </c>
      <c r="S52" s="122" t="str">
        <f>IF(S51="","",INT(IF(1+('DB-Rud'!V$37-S51)/(('DB-Rud'!V$37-'DB-Rud'!V$36)/19)&gt;20,"20",IF(1+('DB-Rud'!V$37-S51)/(('DB-Rud'!V$37-'DB-Rud'!V$36)/19)&lt;0,0,1+(('DB-Rud'!V$37-S51)/(('DB-Rud'!V$37-'DB-Rud'!V$36)/19))))))</f>
        <v/>
      </c>
      <c r="U52" s="244"/>
      <c r="W52" s="105">
        <f t="shared" ref="W52" si="221">IFERROR(INT(MAX(C52,I52,L52,O52)),"")</f>
        <v>0</v>
      </c>
      <c r="X52" s="105">
        <f t="shared" ref="X52" si="222">IFERROR(INT(MAX(D52,J52,M52,P52)),"")</f>
        <v>0</v>
      </c>
      <c r="Y52" s="105">
        <f t="shared" ref="Y52" si="223">IFERROR(INT(MAX(R52,R52)),"")</f>
        <v>0</v>
      </c>
      <c r="Z52" s="105">
        <f t="shared" ref="Z52" si="224">Y52+X52+W52</f>
        <v>0</v>
      </c>
      <c r="AA52" s="97"/>
      <c r="AB52" s="105">
        <f>IFERROR(INT(MAX(D52,J52,M52,P52)),"")</f>
        <v>0</v>
      </c>
      <c r="AC52" s="105">
        <f>IFERROR(INT(MAX(E52,K52,N52,Q52)),"")</f>
        <v>0</v>
      </c>
      <c r="AD52" s="105">
        <f>IFERROR(AC52+AB52,"")</f>
        <v>0</v>
      </c>
      <c r="AE52" s="97"/>
      <c r="AF52" s="105">
        <f>IFERROR(INT(MAX(R52,R52)),"")</f>
        <v>0</v>
      </c>
      <c r="AG52" s="105">
        <f>IFERROR(INT(MAX(S52,S52)),"")</f>
        <v>0</v>
      </c>
      <c r="AH52" s="105">
        <f>IFERROR(AG52+AF52,"")</f>
        <v>0</v>
      </c>
      <c r="AI52" s="97"/>
      <c r="AJ52" s="105">
        <f>IFERROR(INT(MAX(F52,F52)),"")</f>
        <v>0</v>
      </c>
      <c r="AK52" s="105">
        <f t="shared" ref="AK52:AL52" si="225">IFERROR(INT(MAX(G52,G52)),"")</f>
        <v>0</v>
      </c>
      <c r="AL52" s="105">
        <f t="shared" si="225"/>
        <v>0</v>
      </c>
      <c r="AM52" s="105">
        <f>IFERROR(MAX((AJ52+AL52),(AK52+AJ52)),"")</f>
        <v>0</v>
      </c>
      <c r="AN52" s="2"/>
      <c r="AO52" s="242"/>
    </row>
  </sheetData>
  <sheetProtection algorithmName="SHA-512" hashValue="nbED7m2wlFGyMOhaMmh8YxZZvDZX4UwXlIEIWsqGIVMfdYtFcGAeadieW09vTfzVc6uj/xGmKYiuoxDaZNLdWg==" saltValue="BHUpCxaOzO/W/KDIfgcerg==" spinCount="100000" sheet="1" objects="1" scenarios="1"/>
  <mergeCells count="82">
    <mergeCell ref="U43:U44"/>
    <mergeCell ref="AJ1:AM1"/>
    <mergeCell ref="U51:U52"/>
    <mergeCell ref="W46:Z46"/>
    <mergeCell ref="AB46:AD46"/>
    <mergeCell ref="AF46:AH46"/>
    <mergeCell ref="AJ46:AM46"/>
    <mergeCell ref="W50:Z50"/>
    <mergeCell ref="AB50:AD50"/>
    <mergeCell ref="AF50:AH50"/>
    <mergeCell ref="AJ50:AM50"/>
    <mergeCell ref="U39:U40"/>
    <mergeCell ref="W34:Z34"/>
    <mergeCell ref="AB34:AD34"/>
    <mergeCell ref="U47:U48"/>
    <mergeCell ref="W42:Z42"/>
    <mergeCell ref="W38:Z38"/>
    <mergeCell ref="AB38:AD38"/>
    <mergeCell ref="AF38:AH38"/>
    <mergeCell ref="AJ38:AM38"/>
    <mergeCell ref="AB42:AD42"/>
    <mergeCell ref="AF42:AH42"/>
    <mergeCell ref="AO50:AO52"/>
    <mergeCell ref="AO38:AO40"/>
    <mergeCell ref="AO46:AO48"/>
    <mergeCell ref="AO42:AO44"/>
    <mergeCell ref="AJ26:AM26"/>
    <mergeCell ref="AO26:AO28"/>
    <mergeCell ref="AO34:AO36"/>
    <mergeCell ref="AO30:AO32"/>
    <mergeCell ref="AJ42:AM42"/>
    <mergeCell ref="U35:U36"/>
    <mergeCell ref="W30:Z30"/>
    <mergeCell ref="AB30:AD30"/>
    <mergeCell ref="AF30:AH30"/>
    <mergeCell ref="AJ30:AM30"/>
    <mergeCell ref="U31:U32"/>
    <mergeCell ref="U27:U28"/>
    <mergeCell ref="AF34:AH34"/>
    <mergeCell ref="AJ34:AM34"/>
    <mergeCell ref="U15:U16"/>
    <mergeCell ref="W22:Z22"/>
    <mergeCell ref="AB22:AD22"/>
    <mergeCell ref="AF22:AH22"/>
    <mergeCell ref="AJ22:AM22"/>
    <mergeCell ref="U23:U24"/>
    <mergeCell ref="W18:Z18"/>
    <mergeCell ref="AB18:AD18"/>
    <mergeCell ref="AF18:AH18"/>
    <mergeCell ref="AJ18:AM18"/>
    <mergeCell ref="U19:U20"/>
    <mergeCell ref="W26:Z26"/>
    <mergeCell ref="AB26:AD26"/>
    <mergeCell ref="AJ14:AM14"/>
    <mergeCell ref="AO14:AO16"/>
    <mergeCell ref="AO22:AO24"/>
    <mergeCell ref="AO18:AO20"/>
    <mergeCell ref="AO10:AO12"/>
    <mergeCell ref="U11:U12"/>
    <mergeCell ref="AO2:AO4"/>
    <mergeCell ref="U3:U4"/>
    <mergeCell ref="W6:Z6"/>
    <mergeCell ref="AB6:AD6"/>
    <mergeCell ref="AF6:AH6"/>
    <mergeCell ref="AJ6:AM6"/>
    <mergeCell ref="AO6:AO8"/>
    <mergeCell ref="U7:U8"/>
    <mergeCell ref="AJ2:AM2"/>
    <mergeCell ref="W10:Z10"/>
    <mergeCell ref="AB10:AD10"/>
    <mergeCell ref="AF10:AH10"/>
    <mergeCell ref="AJ10:AM10"/>
    <mergeCell ref="AF26:AH26"/>
    <mergeCell ref="W1:Z1"/>
    <mergeCell ref="AB1:AD1"/>
    <mergeCell ref="W2:Z2"/>
    <mergeCell ref="AB2:AD2"/>
    <mergeCell ref="AF2:AH2"/>
    <mergeCell ref="AF1:AH1"/>
    <mergeCell ref="W14:Z14"/>
    <mergeCell ref="AB14:AD14"/>
    <mergeCell ref="AF14:AH14"/>
  </mergeCells>
  <pageMargins left="0.23622047244094491" right="0.23622047244094491" top="0.74803149606299213" bottom="0.74803149606299213" header="0.31496062992125984" footer="0.31496062992125984"/>
  <pageSetup paperSize="9" scale="43" orientation="landscape" horizontalDpi="0" verticalDpi="0"/>
  <headerFooter>
    <oddHeader>&amp;C&amp;"Arial Fett,Fett"&amp;14&amp;K000000&amp;A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8</vt:i4>
      </vt:variant>
    </vt:vector>
  </HeadingPairs>
  <TitlesOfParts>
    <vt:vector size="19" baseType="lpstr">
      <vt:lpstr>Hinweise</vt:lpstr>
      <vt:lpstr>AK 10 weiblich</vt:lpstr>
      <vt:lpstr>AK 10 männlich</vt:lpstr>
      <vt:lpstr>AK 11 weiblich</vt:lpstr>
      <vt:lpstr>AK 11 männlich</vt:lpstr>
      <vt:lpstr>AK 12 weiblich</vt:lpstr>
      <vt:lpstr>AK 12 männlich</vt:lpstr>
      <vt:lpstr>AK 13 weiblich</vt:lpstr>
      <vt:lpstr>AK 13 männlich</vt:lpstr>
      <vt:lpstr>AK 14 und älter</vt:lpstr>
      <vt:lpstr>DB-Rud</vt:lpstr>
      <vt:lpstr>'AK 10 männlich'!Druckbereich</vt:lpstr>
      <vt:lpstr>'AK 10 weiblich'!Druckbereich</vt:lpstr>
      <vt:lpstr>'AK 11 männlich'!Druckbereich</vt:lpstr>
      <vt:lpstr>'AK 11 weiblich'!Druckbereich</vt:lpstr>
      <vt:lpstr>'AK 12 weiblich'!Druckbereich</vt:lpstr>
      <vt:lpstr>'AK 13 männlich'!Druckbereich</vt:lpstr>
      <vt:lpstr>'AK 13 weiblich'!Druckbereich</vt:lpstr>
      <vt:lpstr>'AK 14 und älter'!Druckbereich</vt:lpstr>
    </vt:vector>
  </TitlesOfParts>
  <Company>Allgäuer Zeitungsverlag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Drinkuth</dc:creator>
  <cp:lastModifiedBy>Annika Thiede</cp:lastModifiedBy>
  <cp:lastPrinted>2023-09-25T09:00:25Z</cp:lastPrinted>
  <dcterms:created xsi:type="dcterms:W3CDTF">2008-12-03T12:18:52Z</dcterms:created>
  <dcterms:modified xsi:type="dcterms:W3CDTF">2025-05-12T13:27:59Z</dcterms:modified>
</cp:coreProperties>
</file>